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120" windowWidth="19155" windowHeight="8475"/>
  </bookViews>
  <sheets>
    <sheet name="Example Dashboard Page" sheetId="1" r:id="rId1"/>
    <sheet name="Dashboard Configuration Page" sheetId="2" r:id="rId2"/>
    <sheet name="Dashboard Calculations - Locked" sheetId="3" state="hidden" r:id="rId3"/>
  </sheets>
  <definedNames>
    <definedName name="_xlnm.Print_Area" localSheetId="1">'Dashboard Configuration Page'!$A$14:$R$52</definedName>
    <definedName name="_xlnm.Print_Area" localSheetId="0">'Example Dashboard Page'!$A$2:$V$106</definedName>
  </definedNames>
  <calcPr calcId="144525"/>
  <webPublishObjects count="1">
    <webPublishObject id="27365" divId="Dashboard Ver13_27365" destinationFile="D:\Ben\A) Personal\Computer\Dashboard Widgits\Dashboard Ver13.htm"/>
  </webPublishObjects>
</workbook>
</file>

<file path=xl/calcChain.xml><?xml version="1.0" encoding="utf-8"?>
<calcChain xmlns="http://schemas.openxmlformats.org/spreadsheetml/2006/main">
  <c r="O46" i="2" l="1"/>
  <c r="B5" i="3" l="1"/>
  <c r="B4" i="3"/>
  <c r="B77" i="3"/>
  <c r="P6" i="3" s="1"/>
  <c r="P37" i="3"/>
  <c r="P38" i="3"/>
  <c r="I38" i="3"/>
  <c r="I37" i="3"/>
  <c r="I42" i="3" s="1"/>
  <c r="B38" i="3"/>
  <c r="B37" i="3"/>
  <c r="B42" i="3" s="1"/>
  <c r="P27" i="3"/>
  <c r="P26" i="3"/>
  <c r="I27" i="3"/>
  <c r="I26" i="3"/>
  <c r="I31" i="3" s="1"/>
  <c r="B27" i="3"/>
  <c r="B26" i="3"/>
  <c r="B31" i="3" s="1"/>
  <c r="P16" i="3"/>
  <c r="P15" i="3"/>
  <c r="I16" i="3"/>
  <c r="I15" i="3"/>
  <c r="I20" i="3" s="1"/>
  <c r="B16" i="3"/>
  <c r="B15" i="3"/>
  <c r="B20" i="3" s="1"/>
  <c r="P39" i="3"/>
  <c r="P28" i="3"/>
  <c r="P17" i="3"/>
  <c r="P5" i="3"/>
  <c r="P4" i="3"/>
  <c r="I5" i="3"/>
  <c r="I4" i="3"/>
  <c r="B74" i="3"/>
  <c r="L13" i="2" s="1"/>
  <c r="B73" i="3"/>
  <c r="C81" i="3" s="1"/>
  <c r="C153" i="3"/>
  <c r="B132" i="3"/>
  <c r="B111" i="3"/>
  <c r="B100" i="3"/>
  <c r="C105" i="3"/>
  <c r="C169" i="3"/>
  <c r="C134" i="3"/>
  <c r="P43" i="3"/>
  <c r="B103" i="3"/>
  <c r="B135" i="3"/>
  <c r="B167" i="3"/>
  <c r="B118" i="3"/>
  <c r="B84" i="3"/>
  <c r="B164" i="3"/>
  <c r="C97" i="3"/>
  <c r="C129" i="3"/>
  <c r="C161" i="3"/>
  <c r="C94" i="3"/>
  <c r="C126" i="3"/>
  <c r="C158" i="3"/>
  <c r="B83" i="3"/>
  <c r="B99" i="3"/>
  <c r="B115" i="3"/>
  <c r="B131" i="3"/>
  <c r="B147" i="3"/>
  <c r="B163" i="3"/>
  <c r="B179" i="3"/>
  <c r="B110" i="3"/>
  <c r="B142" i="3"/>
  <c r="B174" i="3"/>
  <c r="B108" i="3"/>
  <c r="B148" i="3"/>
  <c r="B160" i="3"/>
  <c r="C93" i="3"/>
  <c r="C109" i="3"/>
  <c r="C125" i="3"/>
  <c r="C141" i="3"/>
  <c r="C157" i="3"/>
  <c r="C173" i="3"/>
  <c r="C90" i="3"/>
  <c r="C106" i="3"/>
  <c r="C122" i="3"/>
  <c r="C138" i="3"/>
  <c r="C154" i="3"/>
  <c r="C170" i="3"/>
  <c r="P41" i="3"/>
  <c r="B81" i="3"/>
  <c r="B89" i="3"/>
  <c r="B97" i="3"/>
  <c r="B105" i="3"/>
  <c r="B113" i="3"/>
  <c r="B121" i="3"/>
  <c r="B129" i="3"/>
  <c r="B137" i="3"/>
  <c r="B145" i="3"/>
  <c r="B153" i="3"/>
  <c r="B161" i="3"/>
  <c r="B169" i="3"/>
  <c r="B177" i="3"/>
  <c r="B82" i="3"/>
  <c r="B90" i="3"/>
  <c r="B98" i="3"/>
  <c r="B106" i="3"/>
  <c r="B114" i="3"/>
  <c r="B122" i="3"/>
  <c r="B130" i="3"/>
  <c r="B138" i="3"/>
  <c r="B146" i="3"/>
  <c r="B154" i="3"/>
  <c r="B162" i="3"/>
  <c r="B170" i="3"/>
  <c r="B178" i="3"/>
  <c r="B88" i="3"/>
  <c r="B96" i="3"/>
  <c r="B104" i="3"/>
  <c r="B112" i="3"/>
  <c r="B120" i="3"/>
  <c r="B128" i="3"/>
  <c r="B140" i="3"/>
  <c r="B156" i="3"/>
  <c r="B172" i="3"/>
  <c r="B136" i="3"/>
  <c r="B152" i="3"/>
  <c r="B168" i="3"/>
  <c r="C83" i="3"/>
  <c r="C87" i="3"/>
  <c r="C91" i="3"/>
  <c r="C95" i="3"/>
  <c r="C99" i="3"/>
  <c r="C103" i="3"/>
  <c r="C107" i="3"/>
  <c r="C111" i="3"/>
  <c r="C115" i="3"/>
  <c r="C119" i="3"/>
  <c r="C123" i="3"/>
  <c r="C127" i="3"/>
  <c r="C131" i="3"/>
  <c r="C135" i="3"/>
  <c r="C139" i="3"/>
  <c r="C143" i="3"/>
  <c r="C147" i="3"/>
  <c r="C151" i="3"/>
  <c r="C155" i="3"/>
  <c r="C159" i="3"/>
  <c r="C163" i="3"/>
  <c r="C167" i="3"/>
  <c r="C171" i="3"/>
  <c r="C175" i="3"/>
  <c r="C179" i="3"/>
  <c r="C84" i="3"/>
  <c r="C88" i="3"/>
  <c r="C92" i="3"/>
  <c r="C96" i="3"/>
  <c r="C100" i="3"/>
  <c r="C104" i="3"/>
  <c r="C108" i="3"/>
  <c r="C112" i="3"/>
  <c r="C116" i="3"/>
  <c r="C120" i="3"/>
  <c r="C124" i="3"/>
  <c r="C128" i="3"/>
  <c r="C132" i="3"/>
  <c r="C136" i="3"/>
  <c r="C140" i="3"/>
  <c r="C144" i="3"/>
  <c r="C148" i="3"/>
  <c r="C152" i="3"/>
  <c r="C156" i="3"/>
  <c r="C160" i="3"/>
  <c r="C164" i="3"/>
  <c r="C168" i="3"/>
  <c r="C172" i="3"/>
  <c r="C176" i="3"/>
  <c r="C80" i="3"/>
  <c r="P20" i="3"/>
  <c r="P40" i="3"/>
  <c r="P42" i="3"/>
  <c r="P30" i="3"/>
  <c r="P32" i="3"/>
  <c r="P29" i="3"/>
  <c r="P31" i="3"/>
  <c r="P19" i="3"/>
  <c r="P21" i="3"/>
  <c r="P18" i="3"/>
  <c r="P9" i="3"/>
  <c r="P8" i="3"/>
  <c r="P10" i="3"/>
  <c r="P7" i="3"/>
  <c r="R26" i="3"/>
  <c r="R28" i="3" s="1"/>
  <c r="I6" i="3"/>
  <c r="J6" i="3" s="1"/>
  <c r="B8" i="3" l="1"/>
  <c r="B7" i="3"/>
  <c r="B9" i="3"/>
  <c r="B17" i="3"/>
  <c r="C17" i="3" s="1"/>
  <c r="I28" i="3"/>
  <c r="J28" i="3" s="1"/>
  <c r="M27" i="3" s="1"/>
  <c r="B41" i="3"/>
  <c r="B39" i="3"/>
  <c r="C39" i="3" s="1"/>
  <c r="F37" i="3" s="1"/>
  <c r="F40" i="3" s="1"/>
  <c r="I17" i="3"/>
  <c r="B28" i="3"/>
  <c r="B6" i="3"/>
  <c r="C6" i="3" s="1"/>
  <c r="F4" i="3" s="1"/>
  <c r="F7" i="3" s="1"/>
  <c r="I9" i="3"/>
  <c r="B175" i="3"/>
  <c r="C86" i="3"/>
  <c r="B127" i="3"/>
  <c r="B95" i="3"/>
  <c r="J17" i="3"/>
  <c r="M16" i="3" s="1"/>
  <c r="C28" i="3"/>
  <c r="F28" i="3" s="1"/>
  <c r="B43" i="3"/>
  <c r="I41" i="3"/>
  <c r="I43" i="3"/>
  <c r="I40" i="3"/>
  <c r="B40" i="3"/>
  <c r="I30" i="3"/>
  <c r="I32" i="3"/>
  <c r="I29" i="3"/>
  <c r="B30" i="3"/>
  <c r="B32" i="3"/>
  <c r="B29" i="3"/>
  <c r="I19" i="3"/>
  <c r="I21" i="3"/>
  <c r="I18" i="3"/>
  <c r="B19" i="3"/>
  <c r="B21" i="3"/>
  <c r="B18" i="3"/>
  <c r="B166" i="3"/>
  <c r="I39" i="3"/>
  <c r="R4" i="3"/>
  <c r="R37" i="3"/>
  <c r="I8" i="3"/>
  <c r="I10" i="3"/>
  <c r="I7" i="3"/>
  <c r="R15" i="3"/>
  <c r="R17" i="3" s="1"/>
  <c r="S26" i="3"/>
  <c r="B173" i="3"/>
  <c r="B165" i="3"/>
  <c r="B157" i="3"/>
  <c r="B149" i="3"/>
  <c r="B141" i="3"/>
  <c r="B133" i="3"/>
  <c r="B125" i="3"/>
  <c r="B117" i="3"/>
  <c r="B109" i="3"/>
  <c r="B101" i="3"/>
  <c r="B93" i="3"/>
  <c r="B85" i="3"/>
  <c r="C178" i="3"/>
  <c r="C162" i="3"/>
  <c r="C146" i="3"/>
  <c r="C130" i="3"/>
  <c r="C114" i="3"/>
  <c r="C98" i="3"/>
  <c r="C82" i="3"/>
  <c r="C165" i="3"/>
  <c r="C149" i="3"/>
  <c r="C133" i="3"/>
  <c r="C117" i="3"/>
  <c r="C101" i="3"/>
  <c r="C85" i="3"/>
  <c r="B80" i="3"/>
  <c r="B124" i="3"/>
  <c r="B92" i="3"/>
  <c r="B158" i="3"/>
  <c r="B126" i="3"/>
  <c r="B94" i="3"/>
  <c r="B171" i="3"/>
  <c r="B155" i="3"/>
  <c r="B139" i="3"/>
  <c r="B123" i="3"/>
  <c r="B107" i="3"/>
  <c r="B91" i="3"/>
  <c r="C174" i="3"/>
  <c r="C142" i="3"/>
  <c r="C110" i="3"/>
  <c r="C177" i="3"/>
  <c r="C145" i="3"/>
  <c r="C113" i="3"/>
  <c r="B176" i="3"/>
  <c r="B116" i="3"/>
  <c r="B150" i="3"/>
  <c r="B86" i="3"/>
  <c r="B151" i="3"/>
  <c r="B119" i="3"/>
  <c r="B87" i="3"/>
  <c r="C166" i="3"/>
  <c r="C102" i="3"/>
  <c r="C137" i="3"/>
  <c r="B144" i="3"/>
  <c r="B134" i="3"/>
  <c r="B143" i="3"/>
  <c r="C150" i="3"/>
  <c r="C121" i="3"/>
  <c r="B102" i="3"/>
  <c r="C118" i="3"/>
  <c r="C89" i="3"/>
  <c r="B159" i="3"/>
  <c r="E38" i="3"/>
  <c r="L5" i="3"/>
  <c r="M5" i="3"/>
  <c r="L6" i="3"/>
  <c r="M4" i="3"/>
  <c r="M7" i="3" s="1"/>
  <c r="L4" i="3"/>
  <c r="L7" i="3" s="1"/>
  <c r="M6" i="3"/>
  <c r="S37" i="3" l="1"/>
  <c r="R39" i="3"/>
  <c r="S4" i="3"/>
  <c r="R6" i="3"/>
  <c r="F15" i="3"/>
  <c r="F18" i="3" s="1"/>
  <c r="F17" i="3"/>
  <c r="F16" i="3"/>
  <c r="E39" i="3"/>
  <c r="F38" i="3"/>
  <c r="E37" i="3"/>
  <c r="E40" i="3" s="1"/>
  <c r="F39" i="3"/>
  <c r="E15" i="3"/>
  <c r="E18" i="3" s="1"/>
  <c r="E17" i="3"/>
  <c r="E16" i="3"/>
  <c r="E26" i="3"/>
  <c r="E29" i="3" s="1"/>
  <c r="F27" i="3"/>
  <c r="E27" i="3"/>
  <c r="E28" i="3"/>
  <c r="F26" i="3"/>
  <c r="F29" i="3" s="1"/>
  <c r="L16" i="3"/>
  <c r="L17" i="3"/>
  <c r="M15" i="3"/>
  <c r="M18" i="3" s="1"/>
  <c r="M17" i="3"/>
  <c r="L15" i="3"/>
  <c r="L18" i="3" s="1"/>
  <c r="J39" i="3"/>
  <c r="L38" i="3" s="1"/>
  <c r="F5" i="3"/>
  <c r="E4" i="3"/>
  <c r="E7" i="3" s="1"/>
  <c r="F6" i="3"/>
  <c r="E6" i="3"/>
  <c r="E5" i="3"/>
  <c r="B75" i="3"/>
  <c r="S15" i="3"/>
  <c r="M26" i="3"/>
  <c r="M29" i="3" s="1"/>
  <c r="L28" i="3"/>
  <c r="L27" i="3"/>
  <c r="L26" i="3"/>
  <c r="L29" i="3" s="1"/>
  <c r="M28" i="3"/>
  <c r="M39" i="3" l="1"/>
  <c r="M38" i="3"/>
  <c r="M37" i="3"/>
  <c r="M40" i="3" s="1"/>
  <c r="L39" i="3"/>
  <c r="L37" i="3"/>
  <c r="L40" i="3" s="1"/>
</calcChain>
</file>

<file path=xl/sharedStrings.xml><?xml version="1.0" encoding="utf-8"?>
<sst xmlns="http://schemas.openxmlformats.org/spreadsheetml/2006/main" count="254" uniqueCount="67">
  <si>
    <t>x</t>
  </si>
  <si>
    <t>y</t>
  </si>
  <si>
    <t>Min</t>
  </si>
  <si>
    <t>Max</t>
  </si>
  <si>
    <t>Actual</t>
  </si>
  <si>
    <t>Minimum Value</t>
  </si>
  <si>
    <t>Maximum Value</t>
  </si>
  <si>
    <t>Actual Value</t>
  </si>
  <si>
    <t>Degs</t>
  </si>
  <si>
    <t>Value</t>
  </si>
  <si>
    <t>8th Dashboard Dial Configuration</t>
  </si>
  <si>
    <t>1st Dashboard Dial Configuration</t>
  </si>
  <si>
    <t>2nd Dashboard Dial Configuration</t>
  </si>
  <si>
    <t>3rd Dashboard Dial Configuration</t>
  </si>
  <si>
    <t>4th Dashboard Dial Configuration</t>
  </si>
  <si>
    <t>5th Dashboard Dial Configuration</t>
  </si>
  <si>
    <t>6th Dashboard Dial Configuration</t>
  </si>
  <si>
    <t>7th Dashboard Dial Configuration</t>
  </si>
  <si>
    <t>1st Dashboard Calculations</t>
  </si>
  <si>
    <t>2nd Dashboard Calculations</t>
  </si>
  <si>
    <t>Microsoft Excel Dashboard Dial Configuration Panel</t>
  </si>
  <si>
    <t>Link to an external spreadsheet or directly enter data for each of your dashboard dials here…..</t>
  </si>
  <si>
    <t>Key Code Calculations</t>
  </si>
  <si>
    <t>Name:</t>
  </si>
  <si>
    <t>AuthCode:</t>
  </si>
  <si>
    <t>KeyCode:</t>
  </si>
  <si>
    <t>Multiplier:</t>
  </si>
  <si>
    <t>Dial Units</t>
  </si>
  <si>
    <t>Dial Main Title</t>
  </si>
  <si>
    <t>Scale1</t>
  </si>
  <si>
    <t>Scale2</t>
  </si>
  <si>
    <t>Scale3</t>
  </si>
  <si>
    <t>Scale4</t>
  </si>
  <si>
    <t>x 1,000,000 Widgets / Day</t>
  </si>
  <si>
    <t>Daily Widget Demand</t>
  </si>
  <si>
    <t>Daily Widget Production</t>
  </si>
  <si>
    <t>1st Dashboard Themometer Configuration</t>
  </si>
  <si>
    <t>1st Thermometer Calculations</t>
  </si>
  <si>
    <t>2nd Dashboard Themometer Configuration</t>
  </si>
  <si>
    <t>3rd Dashboard Themometer Configuration</t>
  </si>
  <si>
    <t>4th Dashboard Themometer Configuration</t>
  </si>
  <si>
    <t>3rd Dashboard Calculations</t>
  </si>
  <si>
    <t>4th Dashboard Calculations</t>
  </si>
  <si>
    <t>5th Dashboard Calculations</t>
  </si>
  <si>
    <t>6th Dashboard Calculations</t>
  </si>
  <si>
    <t>7th Dashboard Calculations</t>
  </si>
  <si>
    <t>8th Dashboard Calculations</t>
  </si>
  <si>
    <t>2nd Thermometer Calculations</t>
  </si>
  <si>
    <t>3rd Thermometer Calculations</t>
  </si>
  <si>
    <t>4th Thermometer Calculations</t>
  </si>
  <si>
    <t>Note: Press F9 to update!</t>
  </si>
  <si>
    <t>1. This is the free version of the www.ExcelDashboardWidgets.com dashboard template.</t>
  </si>
  <si>
    <t>Enter Registered Email Address Here…</t>
  </si>
  <si>
    <t>4. Please feel free to give your feedback or wishlist for improvement on our user's forum here.</t>
  </si>
  <si>
    <t>2. If you intend to use any part of this template for commercial uses you must purchase a single user license here.</t>
  </si>
  <si>
    <t>AltCode:</t>
  </si>
  <si>
    <t>17CB1FD</t>
  </si>
  <si>
    <t>Correct?</t>
  </si>
  <si>
    <t>3. Unlock the cells on this page and enter your data below by first registering here and receiving an activation code.</t>
  </si>
  <si>
    <t>THANK YOU FOR DOWNLOADING THE EXCEL DASHBOARD WIDGETS SPREADSHEET</t>
  </si>
  <si>
    <t>x millions USD$</t>
  </si>
  <si>
    <t>Q1 Sales                 Target: $782k</t>
  </si>
  <si>
    <t>Q4 Sales                 Target: $1.8m</t>
  </si>
  <si>
    <t>Q3 Sales                 Target: $2.7m</t>
  </si>
  <si>
    <t>Q2 Sales                 Target: $2.1m</t>
  </si>
  <si>
    <t>Q3 Sales           Target: $2.7m</t>
  </si>
  <si>
    <t>Sales YTD            Target: $7.3m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</si>
</sst>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Wingdings 2"/>
      <family val="1"/>
      <charset val="2"/>
    </font>
    <font>
      <sz val="14"/>
      <color theme="1"/>
      <name val="Wingdings 2"/>
      <family val="1"/>
      <charset val="2"/>
    </font>
    <font>
      <b/>
      <sz val="30"/>
      <color theme="1"/>
      <name val="Calibri"/>
      <family val="2"/>
      <scheme val="minor"/>
    </font>
    <font>
      <b/>
      <sz val="36"/>
      <color rgb="FFFF0000"/>
      <name val="Arial"/>
      <family val="2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medium">
        <color rgb="FFCCECFF"/>
      </right>
      <top style="medium">
        <color indexed="64"/>
      </top>
      <bottom style="medium">
        <color indexed="64"/>
      </bottom>
      <diagonal/>
    </border>
    <border>
      <left style="medium">
        <color rgb="FFCCECFF"/>
      </left>
      <right style="medium">
        <color rgb="FFCCECFF"/>
      </right>
      <top style="medium">
        <color indexed="64"/>
      </top>
      <bottom style="medium">
        <color indexed="64"/>
      </bottom>
      <diagonal/>
    </border>
    <border>
      <left style="medium">
        <color rgb="FFCCECF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9" fontId="1" fillId="2" borderId="0" xfId="1" applyFont="1" applyFill="1" applyBorder="1"/>
    <xf numFmtId="164" fontId="7" fillId="2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0" fillId="3" borderId="0" xfId="0" applyFill="1" applyBorder="1"/>
    <xf numFmtId="0" fontId="13" fillId="4" borderId="23" xfId="0" applyFont="1" applyFill="1" applyBorder="1" applyProtection="1">
      <protection locked="0"/>
    </xf>
    <xf numFmtId="164" fontId="3" fillId="5" borderId="1" xfId="0" applyNumberFormat="1" applyFont="1" applyFill="1" applyBorder="1" applyAlignment="1" applyProtection="1">
      <alignment horizontal="center"/>
      <protection locked="0"/>
    </xf>
    <xf numFmtId="165" fontId="3" fillId="5" borderId="1" xfId="1" applyNumberFormat="1" applyFont="1" applyFill="1" applyBorder="1" applyAlignment="1" applyProtection="1">
      <alignment horizontal="center"/>
      <protection locked="0"/>
    </xf>
    <xf numFmtId="0" fontId="14" fillId="0" borderId="4" xfId="0" applyFont="1" applyBorder="1"/>
    <xf numFmtId="164" fontId="15" fillId="0" borderId="4" xfId="0" applyNumberFormat="1" applyFont="1" applyBorder="1" applyAlignment="1">
      <alignment horizontal="center"/>
    </xf>
    <xf numFmtId="0" fontId="15" fillId="0" borderId="4" xfId="0" applyFont="1" applyBorder="1"/>
    <xf numFmtId="164" fontId="15" fillId="0" borderId="4" xfId="0" applyNumberFormat="1" applyFont="1" applyBorder="1"/>
    <xf numFmtId="164" fontId="14" fillId="0" borderId="4" xfId="0" applyNumberFormat="1" applyFont="1" applyBorder="1" applyAlignment="1">
      <alignment horizontal="center"/>
    </xf>
    <xf numFmtId="165" fontId="15" fillId="0" borderId="4" xfId="1" applyNumberFormat="1" applyFont="1" applyBorder="1" applyAlignment="1">
      <alignment horizontal="center"/>
    </xf>
    <xf numFmtId="9" fontId="15" fillId="0" borderId="4" xfId="0" applyNumberFormat="1" applyFont="1" applyBorder="1"/>
    <xf numFmtId="164" fontId="16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3" fillId="2" borderId="0" xfId="0" applyFont="1" applyFill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11" fillId="3" borderId="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Protection="1"/>
    <xf numFmtId="0" fontId="0" fillId="3" borderId="0" xfId="0" applyFont="1" applyFill="1" applyBorder="1" applyProtection="1"/>
    <xf numFmtId="0" fontId="3" fillId="2" borderId="15" xfId="0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3" fillId="0" borderId="16" xfId="0" applyFont="1" applyBorder="1" applyProtection="1"/>
    <xf numFmtId="164" fontId="3" fillId="0" borderId="16" xfId="0" applyNumberFormat="1" applyFont="1" applyBorder="1" applyAlignment="1" applyProtection="1">
      <alignment horizontal="center"/>
    </xf>
    <xf numFmtId="0" fontId="3" fillId="0" borderId="6" xfId="0" applyFont="1" applyBorder="1" applyProtection="1"/>
    <xf numFmtId="164" fontId="3" fillId="0" borderId="6" xfId="0" applyNumberFormat="1" applyFont="1" applyBorder="1" applyAlignment="1" applyProtection="1">
      <alignment horizontal="center"/>
    </xf>
    <xf numFmtId="0" fontId="4" fillId="0" borderId="6" xfId="0" applyFont="1" applyBorder="1" applyProtection="1"/>
    <xf numFmtId="0" fontId="3" fillId="0" borderId="18" xfId="0" applyFont="1" applyBorder="1" applyProtection="1"/>
    <xf numFmtId="0" fontId="3" fillId="4" borderId="24" xfId="0" applyFont="1" applyFill="1" applyBorder="1" applyProtection="1"/>
    <xf numFmtId="0" fontId="3" fillId="4" borderId="25" xfId="0" applyFont="1" applyFill="1" applyBorder="1" applyProtection="1"/>
    <xf numFmtId="0" fontId="13" fillId="0" borderId="16" xfId="0" applyFont="1" applyBorder="1" applyProtection="1"/>
    <xf numFmtId="0" fontId="3" fillId="0" borderId="15" xfId="0" applyFont="1" applyBorder="1" applyProtection="1"/>
    <xf numFmtId="0" fontId="6" fillId="0" borderId="4" xfId="0" applyFont="1" applyBorder="1" applyAlignment="1" applyProtection="1">
      <alignment horizontal="right"/>
    </xf>
    <xf numFmtId="0" fontId="5" fillId="0" borderId="4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Protection="1"/>
    <xf numFmtId="164" fontId="3" fillId="0" borderId="20" xfId="0" applyNumberFormat="1" applyFont="1" applyBorder="1" applyAlignment="1" applyProtection="1">
      <alignment horizontal="center"/>
    </xf>
    <xf numFmtId="0" fontId="3" fillId="0" borderId="21" xfId="0" applyFont="1" applyBorder="1" applyProtection="1"/>
    <xf numFmtId="0" fontId="3" fillId="0" borderId="7" xfId="0" applyFont="1" applyBorder="1" applyProtection="1"/>
    <xf numFmtId="0" fontId="2" fillId="0" borderId="8" xfId="0" applyFont="1" applyBorder="1" applyProtection="1"/>
    <xf numFmtId="0" fontId="3" fillId="0" borderId="8" xfId="0" applyFont="1" applyBorder="1" applyProtection="1"/>
    <xf numFmtId="164" fontId="3" fillId="0" borderId="8" xfId="0" applyNumberFormat="1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7" xfId="0" applyFont="1" applyBorder="1" applyProtection="1"/>
    <xf numFmtId="164" fontId="3" fillId="0" borderId="17" xfId="0" applyNumberFormat="1" applyFont="1" applyBorder="1" applyAlignment="1" applyProtection="1">
      <alignment horizontal="center"/>
    </xf>
    <xf numFmtId="0" fontId="2" fillId="0" borderId="4" xfId="0" applyFont="1" applyBorder="1" applyProtection="1"/>
    <xf numFmtId="164" fontId="3" fillId="0" borderId="4" xfId="0" applyNumberFormat="1" applyFont="1" applyBorder="1" applyAlignment="1" applyProtection="1">
      <alignment horizontal="center"/>
    </xf>
    <xf numFmtId="0" fontId="3" fillId="0" borderId="12" xfId="0" applyFont="1" applyBorder="1" applyProtection="1"/>
    <xf numFmtId="0" fontId="3" fillId="0" borderId="13" xfId="0" applyFont="1" applyBorder="1" applyProtection="1"/>
    <xf numFmtId="164" fontId="3" fillId="0" borderId="22" xfId="0" applyNumberFormat="1" applyFont="1" applyBorder="1" applyAlignment="1" applyProtection="1">
      <alignment horizontal="center"/>
    </xf>
    <xf numFmtId="0" fontId="3" fillId="0" borderId="14" xfId="0" applyFont="1" applyBorder="1" applyProtection="1"/>
    <xf numFmtId="164" fontId="3" fillId="5" borderId="2" xfId="0" applyNumberFormat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'Dashboard Calculations - Locked'!$M$3</c:f>
              <c:strCache>
                <c:ptCount val="1"/>
                <c:pt idx="0">
                  <c:v>y</c:v>
                </c:pt>
              </c:strCache>
            </c:strRef>
          </c:tx>
          <c:spPr>
            <a:ln w="889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'Dashboard Calculations - Locked'!$L$4:$L$8</c:f>
              <c:numCache>
                <c:formatCode>0.0</c:formatCode>
                <c:ptCount val="5"/>
                <c:pt idx="0">
                  <c:v>15.687918106563323</c:v>
                </c:pt>
                <c:pt idx="1">
                  <c:v>51.454747283146098</c:v>
                </c:pt>
                <c:pt idx="2">
                  <c:v>48.545252716853902</c:v>
                </c:pt>
                <c:pt idx="3">
                  <c:v>15.687918106563323</c:v>
                </c:pt>
                <c:pt idx="4">
                  <c:v>50</c:v>
                </c:pt>
              </c:numCache>
            </c:numRef>
          </c:xVal>
          <c:yVal>
            <c:numRef>
              <c:f>'Dashboard Calculations - Locked'!$M$4:$M$8</c:f>
              <c:numCache>
                <c:formatCode>0.0</c:formatCode>
                <c:ptCount val="5"/>
                <c:pt idx="0">
                  <c:v>36.368682078652434</c:v>
                </c:pt>
                <c:pt idx="1">
                  <c:v>1.3724832757374679</c:v>
                </c:pt>
                <c:pt idx="2">
                  <c:v>-1.3724832757374672</c:v>
                </c:pt>
                <c:pt idx="3">
                  <c:v>36.368682078652434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29952"/>
        <c:axId val="37631872"/>
      </c:scatterChart>
      <c:valAx>
        <c:axId val="37629952"/>
        <c:scaling>
          <c:orientation val="minMax"/>
          <c:max val="100"/>
          <c:min val="0"/>
        </c:scaling>
        <c:delete val="1"/>
        <c:axPos val="b"/>
        <c:numFmt formatCode="0.0" sourceLinked="1"/>
        <c:majorTickMark val="out"/>
        <c:minorTickMark val="none"/>
        <c:tickLblPos val="none"/>
        <c:crossAx val="37631872"/>
        <c:crosses val="autoZero"/>
        <c:crossBetween val="midCat"/>
      </c:valAx>
      <c:valAx>
        <c:axId val="37631872"/>
        <c:scaling>
          <c:orientation val="minMax"/>
          <c:max val="60"/>
          <c:min val="-10"/>
        </c:scaling>
        <c:delete val="1"/>
        <c:axPos val="l"/>
        <c:numFmt formatCode="0.0" sourceLinked="1"/>
        <c:majorTickMark val="out"/>
        <c:minorTickMark val="none"/>
        <c:tickLblPos val="none"/>
        <c:crossAx val="376299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'Dashboard Calculations - Locked'!$F$3</c:f>
              <c:strCache>
                <c:ptCount val="1"/>
                <c:pt idx="0">
                  <c:v>y</c:v>
                </c:pt>
              </c:strCache>
            </c:strRef>
          </c:tx>
          <c:spPr>
            <a:ln w="889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'Dashboard Calculations - Locked'!$E$4:$E$8</c:f>
              <c:numCache>
                <c:formatCode>0.0</c:formatCode>
                <c:ptCount val="5"/>
                <c:pt idx="0">
                  <c:v>59.622579098541479</c:v>
                </c:pt>
                <c:pt idx="1">
                  <c:v>51.962612940543217</c:v>
                </c:pt>
                <c:pt idx="2">
                  <c:v>48.037387059456783</c:v>
                </c:pt>
                <c:pt idx="3">
                  <c:v>59.622579098541479</c:v>
                </c:pt>
                <c:pt idx="4">
                  <c:v>50</c:v>
                </c:pt>
              </c:numCache>
            </c:numRef>
          </c:xVal>
          <c:yVal>
            <c:numRef>
              <c:f>'Dashboard Calculations - Locked'!$F$4:$F$8</c:f>
              <c:numCache>
                <c:formatCode>0.0</c:formatCode>
                <c:ptCount val="5"/>
                <c:pt idx="0">
                  <c:v>49.065323513580474</c:v>
                </c:pt>
                <c:pt idx="1">
                  <c:v>-0.38490316394165913</c:v>
                </c:pt>
                <c:pt idx="2">
                  <c:v>0.3849031639416593</c:v>
                </c:pt>
                <c:pt idx="3">
                  <c:v>49.065323513580474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84448"/>
        <c:axId val="38186368"/>
      </c:scatterChart>
      <c:valAx>
        <c:axId val="38184448"/>
        <c:scaling>
          <c:orientation val="minMax"/>
          <c:max val="100"/>
          <c:min val="0"/>
        </c:scaling>
        <c:delete val="1"/>
        <c:axPos val="b"/>
        <c:numFmt formatCode="0.0" sourceLinked="1"/>
        <c:majorTickMark val="out"/>
        <c:minorTickMark val="none"/>
        <c:tickLblPos val="none"/>
        <c:crossAx val="38186368"/>
        <c:crosses val="autoZero"/>
        <c:crossBetween val="midCat"/>
      </c:valAx>
      <c:valAx>
        <c:axId val="38186368"/>
        <c:scaling>
          <c:orientation val="minMax"/>
          <c:max val="60"/>
          <c:min val="-10"/>
        </c:scaling>
        <c:delete val="1"/>
        <c:axPos val="l"/>
        <c:numFmt formatCode="0.0" sourceLinked="1"/>
        <c:majorTickMark val="out"/>
        <c:minorTickMark val="none"/>
        <c:tickLblPos val="none"/>
        <c:crossAx val="381844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333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plastic"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plastic"/>
            </c:spPr>
          </c:dPt>
          <c:val>
            <c:numRef>
              <c:f>'Dashboard Calculations - Locked'!$R$4</c:f>
              <c:numCache>
                <c:formatCode>0.0%</c:formatCode>
                <c:ptCount val="1"/>
                <c:pt idx="0">
                  <c:v>0.86399999999999999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1"/>
        <c:axId val="67381888"/>
        <c:axId val="75075968"/>
      </c:barChart>
      <c:catAx>
        <c:axId val="67381888"/>
        <c:scaling>
          <c:orientation val="minMax"/>
        </c:scaling>
        <c:delete val="1"/>
        <c:axPos val="b"/>
        <c:majorTickMark val="out"/>
        <c:minorTickMark val="none"/>
        <c:tickLblPos val="none"/>
        <c:crossAx val="75075968"/>
        <c:crosses val="autoZero"/>
        <c:auto val="1"/>
        <c:lblAlgn val="ctr"/>
        <c:lblOffset val="100"/>
        <c:noMultiLvlLbl val="0"/>
      </c:catAx>
      <c:valAx>
        <c:axId val="75075968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6738188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333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plastic"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plastic"/>
            </c:spPr>
          </c:dPt>
          <c:val>
            <c:numRef>
              <c:f>'Dashboard Calculations - Locked'!$R$15</c:f>
              <c:numCache>
                <c:formatCode>0.0%</c:formatCode>
                <c:ptCount val="1"/>
                <c:pt idx="0">
                  <c:v>1.0169999999999999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1"/>
        <c:axId val="90759936"/>
        <c:axId val="90761472"/>
      </c:barChart>
      <c:catAx>
        <c:axId val="90759936"/>
        <c:scaling>
          <c:orientation val="minMax"/>
        </c:scaling>
        <c:delete val="1"/>
        <c:axPos val="b"/>
        <c:majorTickMark val="out"/>
        <c:minorTickMark val="none"/>
        <c:tickLblPos val="none"/>
        <c:crossAx val="90761472"/>
        <c:crosses val="autoZero"/>
        <c:auto val="1"/>
        <c:lblAlgn val="ctr"/>
        <c:lblOffset val="100"/>
        <c:noMultiLvlLbl val="0"/>
      </c:catAx>
      <c:valAx>
        <c:axId val="90761472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0759936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333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plastic"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plastic"/>
            </c:spPr>
          </c:dPt>
          <c:val>
            <c:numRef>
              <c:f>'Dashboard Calculations - Locked'!$R$37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1"/>
        <c:axId val="106168320"/>
        <c:axId val="106169856"/>
      </c:barChart>
      <c:catAx>
        <c:axId val="106168320"/>
        <c:scaling>
          <c:orientation val="minMax"/>
        </c:scaling>
        <c:delete val="1"/>
        <c:axPos val="b"/>
        <c:majorTickMark val="out"/>
        <c:minorTickMark val="none"/>
        <c:tickLblPos val="none"/>
        <c:crossAx val="106169856"/>
        <c:crosses val="autoZero"/>
        <c:auto val="1"/>
        <c:lblAlgn val="ctr"/>
        <c:lblOffset val="100"/>
        <c:noMultiLvlLbl val="0"/>
      </c:catAx>
      <c:valAx>
        <c:axId val="106169856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616832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3333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 prstMaterial="plastic"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 prstMaterial="plastic"/>
            </c:spPr>
          </c:dPt>
          <c:val>
            <c:numRef>
              <c:f>'Dashboard Calculations - Locked'!$R$26</c:f>
              <c:numCache>
                <c:formatCode>0.0%</c:formatCode>
                <c:ptCount val="1"/>
                <c:pt idx="0">
                  <c:v>0.25925925925925924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1"/>
        <c:axId val="106273408"/>
        <c:axId val="106297216"/>
      </c:barChart>
      <c:catAx>
        <c:axId val="106273408"/>
        <c:scaling>
          <c:orientation val="minMax"/>
        </c:scaling>
        <c:delete val="1"/>
        <c:axPos val="b"/>
        <c:majorTickMark val="out"/>
        <c:minorTickMark val="none"/>
        <c:tickLblPos val="none"/>
        <c:crossAx val="106297216"/>
        <c:crosses val="autoZero"/>
        <c:auto val="1"/>
        <c:lblAlgn val="ctr"/>
        <c:lblOffset val="100"/>
        <c:noMultiLvlLbl val="0"/>
      </c:catAx>
      <c:valAx>
        <c:axId val="106297216"/>
        <c:scaling>
          <c:orientation val="minMax"/>
          <c:max val="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06273408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http://www.exceldashboardwidgets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widgets.com/" TargetMode="External"/><Relationship Id="rId2" Type="http://schemas.openxmlformats.org/officeDocument/2006/relationships/hyperlink" Target="http://www.exceldashboardwidgets.com/phpBB3/index.php" TargetMode="External"/><Relationship Id="rId1" Type="http://schemas.openxmlformats.org/officeDocument/2006/relationships/hyperlink" Target="http://www.exceldashboardwidgets.com/phpBB3/download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90489</xdr:rowOff>
    </xdr:from>
    <xdr:to>
      <xdr:col>21</xdr:col>
      <xdr:colOff>123825</xdr:colOff>
      <xdr:row>49</xdr:row>
      <xdr:rowOff>127000</xdr:rowOff>
    </xdr:to>
    <xdr:sp macro="" textlink="">
      <xdr:nvSpPr>
        <xdr:cNvPr id="234" name="Rounded Rectangle 233"/>
        <xdr:cNvSpPr/>
      </xdr:nvSpPr>
      <xdr:spPr bwMode="auto">
        <a:xfrm>
          <a:off x="57150" y="2058989"/>
          <a:ext cx="13115925" cy="8148636"/>
        </a:xfrm>
        <a:prstGeom prst="roundRect">
          <a:avLst>
            <a:gd name="adj" fmla="val 5173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178066</xdr:colOff>
      <xdr:row>28</xdr:row>
      <xdr:rowOff>130414</xdr:rowOff>
    </xdr:from>
    <xdr:to>
      <xdr:col>6</xdr:col>
      <xdr:colOff>400193</xdr:colOff>
      <xdr:row>48</xdr:row>
      <xdr:rowOff>93210</xdr:rowOff>
    </xdr:to>
    <xdr:sp macro="" textlink="">
      <xdr:nvSpPr>
        <xdr:cNvPr id="259" name="Rounded Rectangle 258"/>
        <xdr:cNvSpPr/>
      </xdr:nvSpPr>
      <xdr:spPr bwMode="auto">
        <a:xfrm>
          <a:off x="178066" y="6210539"/>
          <a:ext cx="4222627" cy="3772796"/>
        </a:xfrm>
        <a:prstGeom prst="roundRect">
          <a:avLst>
            <a:gd name="adj" fmla="val 10723"/>
          </a:avLst>
        </a:prstGeom>
        <a:gradFill flip="none" rotWithShape="1">
          <a:gsLst>
            <a:gs pos="0">
              <a:srgbClr val="FFFFFF"/>
            </a:gs>
            <a:gs pos="100000">
              <a:schemeClr val="accent5">
                <a:lumMod val="60000"/>
                <a:lumOff val="40000"/>
              </a:schemeClr>
            </a:gs>
          </a:gsLst>
          <a:lin ang="5400000" scaled="0"/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436504</xdr:colOff>
      <xdr:row>34</xdr:row>
      <xdr:rowOff>51414</xdr:rowOff>
    </xdr:from>
    <xdr:to>
      <xdr:col>6</xdr:col>
      <xdr:colOff>86995</xdr:colOff>
      <xdr:row>43</xdr:row>
      <xdr:rowOff>133870</xdr:rowOff>
    </xdr:to>
    <xdr:grpSp>
      <xdr:nvGrpSpPr>
        <xdr:cNvPr id="260" name="Group 427"/>
        <xdr:cNvGrpSpPr>
          <a:grpSpLocks/>
        </xdr:cNvGrpSpPr>
      </xdr:nvGrpSpPr>
      <xdr:grpSpPr bwMode="auto">
        <a:xfrm>
          <a:off x="436504" y="7271364"/>
          <a:ext cx="3689091" cy="1796956"/>
          <a:chOff x="193063" y="1155645"/>
          <a:chExt cx="3658893" cy="1807321"/>
        </a:xfrm>
      </xdr:grpSpPr>
      <xdr:sp macro="" textlink="">
        <xdr:nvSpPr>
          <xdr:cNvPr id="305" name="Freeform 362"/>
          <xdr:cNvSpPr>
            <a:spLocks/>
          </xdr:cNvSpPr>
        </xdr:nvSpPr>
        <xdr:spPr bwMode="auto">
          <a:xfrm>
            <a:off x="1495146" y="1155645"/>
            <a:ext cx="1054728" cy="663196"/>
          </a:xfrm>
          <a:custGeom>
            <a:avLst/>
            <a:gdLst>
              <a:gd name="T0" fmla="*/ 2147483647 w 2344"/>
              <a:gd name="T1" fmla="*/ 2147483647 h 1470"/>
              <a:gd name="T2" fmla="*/ 2147483647 w 2344"/>
              <a:gd name="T3" fmla="*/ 2147483647 h 1470"/>
              <a:gd name="T4" fmla="*/ 2147483647 w 2344"/>
              <a:gd name="T5" fmla="*/ 2147483647 h 1470"/>
              <a:gd name="T6" fmla="*/ 2147483647 w 2344"/>
              <a:gd name="T7" fmla="*/ 2147483647 h 1470"/>
              <a:gd name="T8" fmla="*/ 2147483647 w 2344"/>
              <a:gd name="T9" fmla="*/ 2147483647 h 1470"/>
              <a:gd name="T10" fmla="*/ 2147483647 w 2344"/>
              <a:gd name="T11" fmla="*/ 2147483647 h 1470"/>
              <a:gd name="T12" fmla="*/ 2147483647 w 2344"/>
              <a:gd name="T13" fmla="*/ 2147483647 h 1470"/>
              <a:gd name="T14" fmla="*/ 2147483647 w 2344"/>
              <a:gd name="T15" fmla="*/ 2147483647 h 1470"/>
              <a:gd name="T16" fmla="*/ 2147483647 w 2344"/>
              <a:gd name="T17" fmla="*/ 2147483647 h 1470"/>
              <a:gd name="T18" fmla="*/ 2147483647 w 2344"/>
              <a:gd name="T19" fmla="*/ 2147483647 h 1470"/>
              <a:gd name="T20" fmla="*/ 2147483647 w 2344"/>
              <a:gd name="T21" fmla="*/ 2147483647 h 1470"/>
              <a:gd name="T22" fmla="*/ 2147483647 w 2344"/>
              <a:gd name="T23" fmla="*/ 2147483647 h 1470"/>
              <a:gd name="T24" fmla="*/ 2147483647 w 2344"/>
              <a:gd name="T25" fmla="*/ 2147483647 h 1470"/>
              <a:gd name="T26" fmla="*/ 2147483647 w 2344"/>
              <a:gd name="T27" fmla="*/ 2147483647 h 1470"/>
              <a:gd name="T28" fmla="*/ 2147483647 w 2344"/>
              <a:gd name="T29" fmla="*/ 2147483647 h 1470"/>
              <a:gd name="T30" fmla="*/ 2147483647 w 2344"/>
              <a:gd name="T31" fmla="*/ 2147483647 h 1470"/>
              <a:gd name="T32" fmla="*/ 2147483647 w 2344"/>
              <a:gd name="T33" fmla="*/ 2147483647 h 1470"/>
              <a:gd name="T34" fmla="*/ 2147483647 w 2344"/>
              <a:gd name="T35" fmla="*/ 0 h 1470"/>
              <a:gd name="T36" fmla="*/ 2147483647 w 2344"/>
              <a:gd name="T37" fmla="*/ 0 h 1470"/>
              <a:gd name="T38" fmla="*/ 2147483647 w 2344"/>
              <a:gd name="T39" fmla="*/ 2147483647 h 1470"/>
              <a:gd name="T40" fmla="*/ 2147483647 w 2344"/>
              <a:gd name="T41" fmla="*/ 2147483647 h 1470"/>
              <a:gd name="T42" fmla="*/ 2147483647 w 2344"/>
              <a:gd name="T43" fmla="*/ 2147483647 h 1470"/>
              <a:gd name="T44" fmla="*/ 2147483647 w 2344"/>
              <a:gd name="T45" fmla="*/ 2147483647 h 1470"/>
              <a:gd name="T46" fmla="*/ 2147483647 w 2344"/>
              <a:gd name="T47" fmla="*/ 2147483647 h 1470"/>
              <a:gd name="T48" fmla="*/ 2147483647 w 2344"/>
              <a:gd name="T49" fmla="*/ 2147483647 h 1470"/>
              <a:gd name="T50" fmla="*/ 2147483647 w 2344"/>
              <a:gd name="T51" fmla="*/ 2147483647 h 1470"/>
              <a:gd name="T52" fmla="*/ 2147483647 w 2344"/>
              <a:gd name="T53" fmla="*/ 2147483647 h 1470"/>
              <a:gd name="T54" fmla="*/ 2147483647 w 2344"/>
              <a:gd name="T55" fmla="*/ 2147483647 h 1470"/>
              <a:gd name="T56" fmla="*/ 2147483647 w 2344"/>
              <a:gd name="T57" fmla="*/ 2147483647 h 1470"/>
              <a:gd name="T58" fmla="*/ 2147483647 w 2344"/>
              <a:gd name="T59" fmla="*/ 2147483647 h 1470"/>
              <a:gd name="T60" fmla="*/ 2147483647 w 2344"/>
              <a:gd name="T61" fmla="*/ 2147483647 h 1470"/>
              <a:gd name="T62" fmla="*/ 2147483647 w 2344"/>
              <a:gd name="T63" fmla="*/ 2147483647 h 1470"/>
              <a:gd name="T64" fmla="*/ 2147483647 w 2344"/>
              <a:gd name="T65" fmla="*/ 2147483647 h 1470"/>
              <a:gd name="T66" fmla="*/ 2147483647 w 2344"/>
              <a:gd name="T67" fmla="*/ 2147483647 h 1470"/>
              <a:gd name="T68" fmla="*/ 2147483647 w 2344"/>
              <a:gd name="T69" fmla="*/ 2147483647 h 1470"/>
              <a:gd name="T70" fmla="*/ 2147483647 w 2344"/>
              <a:gd name="T71" fmla="*/ 2147483647 h 1470"/>
              <a:gd name="T72" fmla="*/ 2147483647 w 2344"/>
              <a:gd name="T73" fmla="*/ 2147483647 h 1470"/>
              <a:gd name="T74" fmla="*/ 2147483647 w 2344"/>
              <a:gd name="T75" fmla="*/ 2147483647 h 1470"/>
              <a:gd name="T76" fmla="*/ 2147483647 w 2344"/>
              <a:gd name="T77" fmla="*/ 2147483647 h 1470"/>
              <a:gd name="T78" fmla="*/ 2147483647 w 2344"/>
              <a:gd name="T79" fmla="*/ 2147483647 h 1470"/>
              <a:gd name="T80" fmla="*/ 2147483647 w 2344"/>
              <a:gd name="T81" fmla="*/ 2147483647 h 1470"/>
              <a:gd name="T82" fmla="*/ 2147483647 w 2344"/>
              <a:gd name="T83" fmla="*/ 2147483647 h 1470"/>
              <a:gd name="T84" fmla="*/ 2147483647 w 2344"/>
              <a:gd name="T85" fmla="*/ 2147483647 h 1470"/>
              <a:gd name="T86" fmla="*/ 2147483647 w 2344"/>
              <a:gd name="T87" fmla="*/ 2147483647 h 1470"/>
              <a:gd name="T88" fmla="*/ 2147483647 w 2344"/>
              <a:gd name="T89" fmla="*/ 2147483647 h 1470"/>
              <a:gd name="T90" fmla="*/ 2147483647 w 2344"/>
              <a:gd name="T91" fmla="*/ 2147483647 h 1470"/>
              <a:gd name="T92" fmla="*/ 2147483647 w 2344"/>
              <a:gd name="T93" fmla="*/ 2147483647 h 1470"/>
              <a:gd name="T94" fmla="*/ 2147483647 w 2344"/>
              <a:gd name="T95" fmla="*/ 2147483647 h 1470"/>
              <a:gd name="T96" fmla="*/ 2147483647 w 2344"/>
              <a:gd name="T97" fmla="*/ 2147483647 h 1470"/>
              <a:gd name="T98" fmla="*/ 2147483647 w 2344"/>
              <a:gd name="T99" fmla="*/ 2147483647 h 1470"/>
              <a:gd name="T100" fmla="*/ 2147483647 w 2344"/>
              <a:gd name="T101" fmla="*/ 2147483647 h 1470"/>
              <a:gd name="T102" fmla="*/ 2147483647 w 2344"/>
              <a:gd name="T103" fmla="*/ 2147483647 h 1470"/>
              <a:gd name="T104" fmla="*/ 2147483647 w 2344"/>
              <a:gd name="T105" fmla="*/ 2147483647 h 1470"/>
              <a:gd name="T106" fmla="*/ 2147483647 w 2344"/>
              <a:gd name="T107" fmla="*/ 2147483647 h 1470"/>
              <a:gd name="T108" fmla="*/ 2147483647 w 2344"/>
              <a:gd name="T109" fmla="*/ 2147483647 h 1470"/>
              <a:gd name="T110" fmla="*/ 2147483647 w 2344"/>
              <a:gd name="T111" fmla="*/ 2147483647 h 1470"/>
              <a:gd name="T112" fmla="*/ 2147483647 w 2344"/>
              <a:gd name="T113" fmla="*/ 2147483647 h 1470"/>
              <a:gd name="T114" fmla="*/ 2147483647 w 2344"/>
              <a:gd name="T115" fmla="*/ 2147483647 h 1470"/>
              <a:gd name="T116" fmla="*/ 2147483647 w 2344"/>
              <a:gd name="T117" fmla="*/ 2147483647 h 1470"/>
              <a:gd name="T118" fmla="*/ 2147483647 w 2344"/>
              <a:gd name="T119" fmla="*/ 2147483647 h 1470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2344"/>
              <a:gd name="T181" fmla="*/ 0 h 1470"/>
              <a:gd name="T182" fmla="*/ 2344 w 2344"/>
              <a:gd name="T183" fmla="*/ 1470 h 1470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2344" h="1470">
                <a:moveTo>
                  <a:pt x="1953" y="1470"/>
                </a:moveTo>
                <a:lnTo>
                  <a:pt x="1986" y="1362"/>
                </a:lnTo>
                <a:lnTo>
                  <a:pt x="2018" y="1254"/>
                </a:lnTo>
                <a:lnTo>
                  <a:pt x="2051" y="1146"/>
                </a:lnTo>
                <a:lnTo>
                  <a:pt x="2083" y="1038"/>
                </a:lnTo>
                <a:lnTo>
                  <a:pt x="2116" y="929"/>
                </a:lnTo>
                <a:lnTo>
                  <a:pt x="2149" y="821"/>
                </a:lnTo>
                <a:lnTo>
                  <a:pt x="2181" y="713"/>
                </a:lnTo>
                <a:lnTo>
                  <a:pt x="2214" y="605"/>
                </a:lnTo>
                <a:lnTo>
                  <a:pt x="2246" y="497"/>
                </a:lnTo>
                <a:lnTo>
                  <a:pt x="2279" y="389"/>
                </a:lnTo>
                <a:lnTo>
                  <a:pt x="2311" y="281"/>
                </a:lnTo>
                <a:lnTo>
                  <a:pt x="2344" y="172"/>
                </a:lnTo>
                <a:lnTo>
                  <a:pt x="2296" y="158"/>
                </a:lnTo>
                <a:lnTo>
                  <a:pt x="2249" y="145"/>
                </a:lnTo>
                <a:lnTo>
                  <a:pt x="2201" y="132"/>
                </a:lnTo>
                <a:lnTo>
                  <a:pt x="2153" y="120"/>
                </a:lnTo>
                <a:lnTo>
                  <a:pt x="2105" y="108"/>
                </a:lnTo>
                <a:lnTo>
                  <a:pt x="2057" y="97"/>
                </a:lnTo>
                <a:lnTo>
                  <a:pt x="2008" y="87"/>
                </a:lnTo>
                <a:lnTo>
                  <a:pt x="1960" y="77"/>
                </a:lnTo>
                <a:lnTo>
                  <a:pt x="1911" y="68"/>
                </a:lnTo>
                <a:lnTo>
                  <a:pt x="1862" y="59"/>
                </a:lnTo>
                <a:lnTo>
                  <a:pt x="1813" y="51"/>
                </a:lnTo>
                <a:lnTo>
                  <a:pt x="1764" y="43"/>
                </a:lnTo>
                <a:lnTo>
                  <a:pt x="1715" y="36"/>
                </a:lnTo>
                <a:lnTo>
                  <a:pt x="1666" y="30"/>
                </a:lnTo>
                <a:lnTo>
                  <a:pt x="1617" y="24"/>
                </a:lnTo>
                <a:lnTo>
                  <a:pt x="1568" y="19"/>
                </a:lnTo>
                <a:lnTo>
                  <a:pt x="1518" y="15"/>
                </a:lnTo>
                <a:lnTo>
                  <a:pt x="1469" y="11"/>
                </a:lnTo>
                <a:lnTo>
                  <a:pt x="1420" y="7"/>
                </a:lnTo>
                <a:lnTo>
                  <a:pt x="1370" y="5"/>
                </a:lnTo>
                <a:lnTo>
                  <a:pt x="1321" y="3"/>
                </a:lnTo>
                <a:lnTo>
                  <a:pt x="1271" y="1"/>
                </a:lnTo>
                <a:lnTo>
                  <a:pt x="1222" y="0"/>
                </a:lnTo>
                <a:lnTo>
                  <a:pt x="1172" y="0"/>
                </a:lnTo>
                <a:lnTo>
                  <a:pt x="1123" y="0"/>
                </a:lnTo>
                <a:lnTo>
                  <a:pt x="1073" y="1"/>
                </a:lnTo>
                <a:lnTo>
                  <a:pt x="1024" y="3"/>
                </a:lnTo>
                <a:lnTo>
                  <a:pt x="974" y="5"/>
                </a:lnTo>
                <a:lnTo>
                  <a:pt x="925" y="7"/>
                </a:lnTo>
                <a:lnTo>
                  <a:pt x="875" y="11"/>
                </a:lnTo>
                <a:lnTo>
                  <a:pt x="826" y="15"/>
                </a:lnTo>
                <a:lnTo>
                  <a:pt x="777" y="19"/>
                </a:lnTo>
                <a:lnTo>
                  <a:pt x="727" y="24"/>
                </a:lnTo>
                <a:lnTo>
                  <a:pt x="678" y="30"/>
                </a:lnTo>
                <a:lnTo>
                  <a:pt x="629" y="36"/>
                </a:lnTo>
                <a:lnTo>
                  <a:pt x="580" y="43"/>
                </a:lnTo>
                <a:lnTo>
                  <a:pt x="531" y="51"/>
                </a:lnTo>
                <a:lnTo>
                  <a:pt x="482" y="59"/>
                </a:lnTo>
                <a:lnTo>
                  <a:pt x="433" y="68"/>
                </a:lnTo>
                <a:lnTo>
                  <a:pt x="385" y="77"/>
                </a:lnTo>
                <a:lnTo>
                  <a:pt x="336" y="87"/>
                </a:lnTo>
                <a:lnTo>
                  <a:pt x="288" y="97"/>
                </a:lnTo>
                <a:lnTo>
                  <a:pt x="239" y="108"/>
                </a:lnTo>
                <a:lnTo>
                  <a:pt x="191" y="120"/>
                </a:lnTo>
                <a:lnTo>
                  <a:pt x="143" y="132"/>
                </a:lnTo>
                <a:lnTo>
                  <a:pt x="96" y="145"/>
                </a:lnTo>
                <a:lnTo>
                  <a:pt x="48" y="158"/>
                </a:lnTo>
                <a:lnTo>
                  <a:pt x="0" y="172"/>
                </a:lnTo>
                <a:lnTo>
                  <a:pt x="33" y="281"/>
                </a:lnTo>
                <a:lnTo>
                  <a:pt x="66" y="389"/>
                </a:lnTo>
                <a:lnTo>
                  <a:pt x="98" y="497"/>
                </a:lnTo>
                <a:lnTo>
                  <a:pt x="131" y="605"/>
                </a:lnTo>
                <a:lnTo>
                  <a:pt x="163" y="713"/>
                </a:lnTo>
                <a:lnTo>
                  <a:pt x="196" y="821"/>
                </a:lnTo>
                <a:lnTo>
                  <a:pt x="228" y="929"/>
                </a:lnTo>
                <a:lnTo>
                  <a:pt x="261" y="1038"/>
                </a:lnTo>
                <a:lnTo>
                  <a:pt x="293" y="1146"/>
                </a:lnTo>
                <a:lnTo>
                  <a:pt x="326" y="1254"/>
                </a:lnTo>
                <a:lnTo>
                  <a:pt x="358" y="1362"/>
                </a:lnTo>
                <a:lnTo>
                  <a:pt x="391" y="1470"/>
                </a:lnTo>
                <a:lnTo>
                  <a:pt x="423" y="1461"/>
                </a:lnTo>
                <a:lnTo>
                  <a:pt x="454" y="1452"/>
                </a:lnTo>
                <a:lnTo>
                  <a:pt x="486" y="1443"/>
                </a:lnTo>
                <a:lnTo>
                  <a:pt x="518" y="1435"/>
                </a:lnTo>
                <a:lnTo>
                  <a:pt x="550" y="1427"/>
                </a:lnTo>
                <a:lnTo>
                  <a:pt x="583" y="1420"/>
                </a:lnTo>
                <a:lnTo>
                  <a:pt x="615" y="1413"/>
                </a:lnTo>
                <a:lnTo>
                  <a:pt x="647" y="1406"/>
                </a:lnTo>
                <a:lnTo>
                  <a:pt x="680" y="1400"/>
                </a:lnTo>
                <a:lnTo>
                  <a:pt x="712" y="1394"/>
                </a:lnTo>
                <a:lnTo>
                  <a:pt x="745" y="1389"/>
                </a:lnTo>
                <a:lnTo>
                  <a:pt x="777" y="1384"/>
                </a:lnTo>
                <a:lnTo>
                  <a:pt x="810" y="1379"/>
                </a:lnTo>
                <a:lnTo>
                  <a:pt x="843" y="1375"/>
                </a:lnTo>
                <a:lnTo>
                  <a:pt x="876" y="1371"/>
                </a:lnTo>
                <a:lnTo>
                  <a:pt x="909" y="1368"/>
                </a:lnTo>
                <a:lnTo>
                  <a:pt x="941" y="1365"/>
                </a:lnTo>
                <a:lnTo>
                  <a:pt x="974" y="1362"/>
                </a:lnTo>
                <a:lnTo>
                  <a:pt x="1007" y="1360"/>
                </a:lnTo>
                <a:lnTo>
                  <a:pt x="1040" y="1358"/>
                </a:lnTo>
                <a:lnTo>
                  <a:pt x="1073" y="1357"/>
                </a:lnTo>
                <a:lnTo>
                  <a:pt x="1106" y="1356"/>
                </a:lnTo>
                <a:lnTo>
                  <a:pt x="1139" y="1355"/>
                </a:lnTo>
                <a:lnTo>
                  <a:pt x="1172" y="1355"/>
                </a:lnTo>
                <a:lnTo>
                  <a:pt x="1205" y="1355"/>
                </a:lnTo>
                <a:lnTo>
                  <a:pt x="1238" y="1356"/>
                </a:lnTo>
                <a:lnTo>
                  <a:pt x="1271" y="1357"/>
                </a:lnTo>
                <a:lnTo>
                  <a:pt x="1304" y="1358"/>
                </a:lnTo>
                <a:lnTo>
                  <a:pt x="1337" y="1360"/>
                </a:lnTo>
                <a:lnTo>
                  <a:pt x="1370" y="1362"/>
                </a:lnTo>
                <a:lnTo>
                  <a:pt x="1403" y="1365"/>
                </a:lnTo>
                <a:lnTo>
                  <a:pt x="1436" y="1368"/>
                </a:lnTo>
                <a:lnTo>
                  <a:pt x="1469" y="1371"/>
                </a:lnTo>
                <a:lnTo>
                  <a:pt x="1501" y="1375"/>
                </a:lnTo>
                <a:lnTo>
                  <a:pt x="1534" y="1379"/>
                </a:lnTo>
                <a:lnTo>
                  <a:pt x="1567" y="1384"/>
                </a:lnTo>
                <a:lnTo>
                  <a:pt x="1600" y="1389"/>
                </a:lnTo>
                <a:lnTo>
                  <a:pt x="1632" y="1394"/>
                </a:lnTo>
                <a:lnTo>
                  <a:pt x="1665" y="1400"/>
                </a:lnTo>
                <a:lnTo>
                  <a:pt x="1697" y="1406"/>
                </a:lnTo>
                <a:lnTo>
                  <a:pt x="1730" y="1413"/>
                </a:lnTo>
                <a:lnTo>
                  <a:pt x="1762" y="1420"/>
                </a:lnTo>
                <a:lnTo>
                  <a:pt x="1794" y="1427"/>
                </a:lnTo>
                <a:lnTo>
                  <a:pt x="1826" y="1435"/>
                </a:lnTo>
                <a:lnTo>
                  <a:pt x="1858" y="1443"/>
                </a:lnTo>
                <a:lnTo>
                  <a:pt x="1890" y="1452"/>
                </a:lnTo>
                <a:lnTo>
                  <a:pt x="1922" y="1461"/>
                </a:lnTo>
                <a:lnTo>
                  <a:pt x="1953" y="1470"/>
                </a:lnTo>
              </a:path>
            </a:pathLst>
          </a:custGeom>
          <a:solidFill>
            <a:srgbClr val="FF3333">
              <a:alpha val="60000"/>
            </a:srgbClr>
          </a:solidFill>
          <a:ln w="25400">
            <a:solidFill>
              <a:srgbClr val="262626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6" name="Freeform 367"/>
          <xdr:cNvSpPr>
            <a:spLocks/>
          </xdr:cNvSpPr>
        </xdr:nvSpPr>
        <xdr:spPr bwMode="auto">
          <a:xfrm>
            <a:off x="2424832" y="1258057"/>
            <a:ext cx="1054247" cy="991636"/>
          </a:xfrm>
          <a:custGeom>
            <a:avLst/>
            <a:gdLst>
              <a:gd name="T0" fmla="*/ 2147483647 w 2342"/>
              <a:gd name="T1" fmla="*/ 2147483647 h 2198"/>
              <a:gd name="T2" fmla="*/ 2147483647 w 2342"/>
              <a:gd name="T3" fmla="*/ 2147483647 h 2198"/>
              <a:gd name="T4" fmla="*/ 2147483647 w 2342"/>
              <a:gd name="T5" fmla="*/ 2147483647 h 2198"/>
              <a:gd name="T6" fmla="*/ 2147483647 w 2342"/>
              <a:gd name="T7" fmla="*/ 2147483647 h 2198"/>
              <a:gd name="T8" fmla="*/ 2147483647 w 2342"/>
              <a:gd name="T9" fmla="*/ 2147483647 h 2198"/>
              <a:gd name="T10" fmla="*/ 2147483647 w 2342"/>
              <a:gd name="T11" fmla="*/ 2147483647 h 2198"/>
              <a:gd name="T12" fmla="*/ 2147483647 w 2342"/>
              <a:gd name="T13" fmla="*/ 2147483647 h 2198"/>
              <a:gd name="T14" fmla="*/ 2147483647 w 2342"/>
              <a:gd name="T15" fmla="*/ 2147483647 h 2198"/>
              <a:gd name="T16" fmla="*/ 2147483647 w 2342"/>
              <a:gd name="T17" fmla="*/ 2147483647 h 2198"/>
              <a:gd name="T18" fmla="*/ 2147483647 w 2342"/>
              <a:gd name="T19" fmla="*/ 2147483647 h 2198"/>
              <a:gd name="T20" fmla="*/ 2147483647 w 2342"/>
              <a:gd name="T21" fmla="*/ 2147483647 h 2198"/>
              <a:gd name="T22" fmla="*/ 2147483647 w 2342"/>
              <a:gd name="T23" fmla="*/ 2147483647 h 2198"/>
              <a:gd name="T24" fmla="*/ 2147483647 w 2342"/>
              <a:gd name="T25" fmla="*/ 2147483647 h 2198"/>
              <a:gd name="T26" fmla="*/ 2147483647 w 2342"/>
              <a:gd name="T27" fmla="*/ 2147483647 h 2198"/>
              <a:gd name="T28" fmla="*/ 2147483647 w 2342"/>
              <a:gd name="T29" fmla="*/ 2147483647 h 2198"/>
              <a:gd name="T30" fmla="*/ 2147483647 w 2342"/>
              <a:gd name="T31" fmla="*/ 2147483647 h 2198"/>
              <a:gd name="T32" fmla="*/ 2147483647 w 2342"/>
              <a:gd name="T33" fmla="*/ 2147483647 h 2198"/>
              <a:gd name="T34" fmla="*/ 2147483647 w 2342"/>
              <a:gd name="T35" fmla="*/ 2147483647 h 2198"/>
              <a:gd name="T36" fmla="*/ 2147483647 w 2342"/>
              <a:gd name="T37" fmla="*/ 2147483647 h 2198"/>
              <a:gd name="T38" fmla="*/ 2147483647 w 2342"/>
              <a:gd name="T39" fmla="*/ 2147483647 h 2198"/>
              <a:gd name="T40" fmla="*/ 2147483647 w 2342"/>
              <a:gd name="T41" fmla="*/ 2147483647 h 2198"/>
              <a:gd name="T42" fmla="*/ 2147483647 w 2342"/>
              <a:gd name="T43" fmla="*/ 2147483647 h 2198"/>
              <a:gd name="T44" fmla="*/ 2147483647 w 2342"/>
              <a:gd name="T45" fmla="*/ 2147483647 h 2198"/>
              <a:gd name="T46" fmla="*/ 2147483647 w 2342"/>
              <a:gd name="T47" fmla="*/ 2147483647 h 2198"/>
              <a:gd name="T48" fmla="*/ 2147483647 w 2342"/>
              <a:gd name="T49" fmla="*/ 2147483647 h 2198"/>
              <a:gd name="T50" fmla="*/ 2147483647 w 2342"/>
              <a:gd name="T51" fmla="*/ 2147483647 h 2198"/>
              <a:gd name="T52" fmla="*/ 2147483647 w 2342"/>
              <a:gd name="T53" fmla="*/ 2147483647 h 2198"/>
              <a:gd name="T54" fmla="*/ 2147483647 w 2342"/>
              <a:gd name="T55" fmla="*/ 2147483647 h 2198"/>
              <a:gd name="T56" fmla="*/ 2147483647 w 2342"/>
              <a:gd name="T57" fmla="*/ 2147483647 h 2198"/>
              <a:gd name="T58" fmla="*/ 2147483647 w 2342"/>
              <a:gd name="T59" fmla="*/ 2147483647 h 2198"/>
              <a:gd name="T60" fmla="*/ 2147483647 w 2342"/>
              <a:gd name="T61" fmla="*/ 2147483647 h 2198"/>
              <a:gd name="T62" fmla="*/ 2147483647 w 2342"/>
              <a:gd name="T63" fmla="*/ 2147483647 h 2198"/>
              <a:gd name="T64" fmla="*/ 2147483647 w 2342"/>
              <a:gd name="T65" fmla="*/ 2147483647 h 2198"/>
              <a:gd name="T66" fmla="*/ 2147483647 w 2342"/>
              <a:gd name="T67" fmla="*/ 2147483647 h 2198"/>
              <a:gd name="T68" fmla="*/ 2147483647 w 2342"/>
              <a:gd name="T69" fmla="*/ 2147483647 h 2198"/>
              <a:gd name="T70" fmla="*/ 2147483647 w 2342"/>
              <a:gd name="T71" fmla="*/ 2147483647 h 2198"/>
              <a:gd name="T72" fmla="*/ 2147483647 w 2342"/>
              <a:gd name="T73" fmla="*/ 2147483647 h 2198"/>
              <a:gd name="T74" fmla="*/ 2147483647 w 2342"/>
              <a:gd name="T75" fmla="*/ 2147483647 h 2198"/>
              <a:gd name="T76" fmla="*/ 2147483647 w 2342"/>
              <a:gd name="T77" fmla="*/ 2147483647 h 2198"/>
              <a:gd name="T78" fmla="*/ 2147483647 w 2342"/>
              <a:gd name="T79" fmla="*/ 2147483647 h 2198"/>
              <a:gd name="T80" fmla="*/ 2147483647 w 2342"/>
              <a:gd name="T81" fmla="*/ 2147483647 h 2198"/>
              <a:gd name="T82" fmla="*/ 2147483647 w 2342"/>
              <a:gd name="T83" fmla="*/ 2147483647 h 2198"/>
              <a:gd name="T84" fmla="*/ 2147483647 w 2342"/>
              <a:gd name="T85" fmla="*/ 2147483647 h 2198"/>
              <a:gd name="T86" fmla="*/ 2147483647 w 2342"/>
              <a:gd name="T87" fmla="*/ 2147483647 h 2198"/>
              <a:gd name="T88" fmla="*/ 2147483647 w 2342"/>
              <a:gd name="T89" fmla="*/ 2147483647 h 2198"/>
              <a:gd name="T90" fmla="*/ 2147483647 w 2342"/>
              <a:gd name="T91" fmla="*/ 2147483647 h 2198"/>
              <a:gd name="T92" fmla="*/ 2147483647 w 2342"/>
              <a:gd name="T93" fmla="*/ 2147483647 h 2198"/>
              <a:gd name="T94" fmla="*/ 2147483647 w 2342"/>
              <a:gd name="T95" fmla="*/ 2147483647 h 2198"/>
              <a:gd name="T96" fmla="*/ 2147483647 w 2342"/>
              <a:gd name="T97" fmla="*/ 2147483647 h 2198"/>
              <a:gd name="T98" fmla="*/ 2147483647 w 2342"/>
              <a:gd name="T99" fmla="*/ 2147483647 h 2198"/>
              <a:gd name="T100" fmla="*/ 2147483647 w 2342"/>
              <a:gd name="T101" fmla="*/ 2147483647 h 2198"/>
              <a:gd name="T102" fmla="*/ 2147483647 w 2342"/>
              <a:gd name="T103" fmla="*/ 2147483647 h 2198"/>
              <a:gd name="T104" fmla="*/ 2147483647 w 2342"/>
              <a:gd name="T105" fmla="*/ 2147483647 h 2198"/>
              <a:gd name="T106" fmla="*/ 2147483647 w 2342"/>
              <a:gd name="T107" fmla="*/ 2147483647 h 2198"/>
              <a:gd name="T108" fmla="*/ 2147483647 w 2342"/>
              <a:gd name="T109" fmla="*/ 2147483647 h 2198"/>
              <a:gd name="T110" fmla="*/ 2147483647 w 2342"/>
              <a:gd name="T111" fmla="*/ 2147483647 h 2198"/>
              <a:gd name="T112" fmla="*/ 2147483647 w 2342"/>
              <a:gd name="T113" fmla="*/ 2147483647 h 2198"/>
              <a:gd name="T114" fmla="*/ 2147483647 w 2342"/>
              <a:gd name="T115" fmla="*/ 2147483647 h 2198"/>
              <a:gd name="T116" fmla="*/ 2147483647 w 2342"/>
              <a:gd name="T117" fmla="*/ 2147483647 h 2198"/>
              <a:gd name="T118" fmla="*/ 2147483647 w 2342"/>
              <a:gd name="T119" fmla="*/ 2147483647 h 2198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2342"/>
              <a:gd name="T181" fmla="*/ 0 h 2198"/>
              <a:gd name="T182" fmla="*/ 2342 w 2342"/>
              <a:gd name="T183" fmla="*/ 2198 h 2198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2342" h="2198">
                <a:moveTo>
                  <a:pt x="1264" y="2198"/>
                </a:moveTo>
                <a:lnTo>
                  <a:pt x="1354" y="2130"/>
                </a:lnTo>
                <a:lnTo>
                  <a:pt x="1443" y="2061"/>
                </a:lnTo>
                <a:lnTo>
                  <a:pt x="1533" y="1993"/>
                </a:lnTo>
                <a:lnTo>
                  <a:pt x="1623" y="1924"/>
                </a:lnTo>
                <a:lnTo>
                  <a:pt x="1713" y="1856"/>
                </a:lnTo>
                <a:lnTo>
                  <a:pt x="1803" y="1788"/>
                </a:lnTo>
                <a:lnTo>
                  <a:pt x="1893" y="1719"/>
                </a:lnTo>
                <a:lnTo>
                  <a:pt x="1983" y="1651"/>
                </a:lnTo>
                <a:lnTo>
                  <a:pt x="2073" y="1583"/>
                </a:lnTo>
                <a:lnTo>
                  <a:pt x="2163" y="1514"/>
                </a:lnTo>
                <a:lnTo>
                  <a:pt x="2252" y="1446"/>
                </a:lnTo>
                <a:lnTo>
                  <a:pt x="2342" y="1378"/>
                </a:lnTo>
                <a:lnTo>
                  <a:pt x="2312" y="1338"/>
                </a:lnTo>
                <a:lnTo>
                  <a:pt x="2282" y="1300"/>
                </a:lnTo>
                <a:lnTo>
                  <a:pt x="2250" y="1261"/>
                </a:lnTo>
                <a:lnTo>
                  <a:pt x="2219" y="1223"/>
                </a:lnTo>
                <a:lnTo>
                  <a:pt x="2187" y="1185"/>
                </a:lnTo>
                <a:lnTo>
                  <a:pt x="2154" y="1148"/>
                </a:lnTo>
                <a:lnTo>
                  <a:pt x="2121" y="1111"/>
                </a:lnTo>
                <a:lnTo>
                  <a:pt x="2088" y="1075"/>
                </a:lnTo>
                <a:lnTo>
                  <a:pt x="2054" y="1038"/>
                </a:lnTo>
                <a:lnTo>
                  <a:pt x="2019" y="1003"/>
                </a:lnTo>
                <a:lnTo>
                  <a:pt x="1985" y="967"/>
                </a:lnTo>
                <a:lnTo>
                  <a:pt x="1949" y="933"/>
                </a:lnTo>
                <a:lnTo>
                  <a:pt x="1914" y="898"/>
                </a:lnTo>
                <a:lnTo>
                  <a:pt x="1878" y="864"/>
                </a:lnTo>
                <a:lnTo>
                  <a:pt x="1841" y="831"/>
                </a:lnTo>
                <a:lnTo>
                  <a:pt x="1805" y="797"/>
                </a:lnTo>
                <a:lnTo>
                  <a:pt x="1767" y="765"/>
                </a:lnTo>
                <a:lnTo>
                  <a:pt x="1730" y="733"/>
                </a:lnTo>
                <a:lnTo>
                  <a:pt x="1692" y="701"/>
                </a:lnTo>
                <a:lnTo>
                  <a:pt x="1653" y="670"/>
                </a:lnTo>
                <a:lnTo>
                  <a:pt x="1614" y="639"/>
                </a:lnTo>
                <a:lnTo>
                  <a:pt x="1575" y="609"/>
                </a:lnTo>
                <a:lnTo>
                  <a:pt x="1536" y="579"/>
                </a:lnTo>
                <a:lnTo>
                  <a:pt x="1496" y="549"/>
                </a:lnTo>
                <a:lnTo>
                  <a:pt x="1456" y="521"/>
                </a:lnTo>
                <a:lnTo>
                  <a:pt x="1415" y="492"/>
                </a:lnTo>
                <a:lnTo>
                  <a:pt x="1374" y="464"/>
                </a:lnTo>
                <a:lnTo>
                  <a:pt x="1333" y="437"/>
                </a:lnTo>
                <a:lnTo>
                  <a:pt x="1291" y="410"/>
                </a:lnTo>
                <a:lnTo>
                  <a:pt x="1249" y="384"/>
                </a:lnTo>
                <a:lnTo>
                  <a:pt x="1207" y="358"/>
                </a:lnTo>
                <a:lnTo>
                  <a:pt x="1165" y="333"/>
                </a:lnTo>
                <a:lnTo>
                  <a:pt x="1122" y="308"/>
                </a:lnTo>
                <a:lnTo>
                  <a:pt x="1079" y="283"/>
                </a:lnTo>
                <a:lnTo>
                  <a:pt x="1035" y="260"/>
                </a:lnTo>
                <a:lnTo>
                  <a:pt x="991" y="236"/>
                </a:lnTo>
                <a:lnTo>
                  <a:pt x="947" y="214"/>
                </a:lnTo>
                <a:lnTo>
                  <a:pt x="903" y="192"/>
                </a:lnTo>
                <a:lnTo>
                  <a:pt x="858" y="170"/>
                </a:lnTo>
                <a:lnTo>
                  <a:pt x="813" y="149"/>
                </a:lnTo>
                <a:lnTo>
                  <a:pt x="768" y="128"/>
                </a:lnTo>
                <a:lnTo>
                  <a:pt x="723" y="108"/>
                </a:lnTo>
                <a:lnTo>
                  <a:pt x="678" y="89"/>
                </a:lnTo>
                <a:lnTo>
                  <a:pt x="632" y="70"/>
                </a:lnTo>
                <a:lnTo>
                  <a:pt x="586" y="52"/>
                </a:lnTo>
                <a:lnTo>
                  <a:pt x="540" y="34"/>
                </a:lnTo>
                <a:lnTo>
                  <a:pt x="493" y="17"/>
                </a:lnTo>
                <a:lnTo>
                  <a:pt x="447" y="0"/>
                </a:lnTo>
                <a:lnTo>
                  <a:pt x="409" y="107"/>
                </a:lnTo>
                <a:lnTo>
                  <a:pt x="372" y="213"/>
                </a:lnTo>
                <a:lnTo>
                  <a:pt x="335" y="320"/>
                </a:lnTo>
                <a:lnTo>
                  <a:pt x="298" y="427"/>
                </a:lnTo>
                <a:lnTo>
                  <a:pt x="260" y="533"/>
                </a:lnTo>
                <a:lnTo>
                  <a:pt x="223" y="640"/>
                </a:lnTo>
                <a:lnTo>
                  <a:pt x="186" y="747"/>
                </a:lnTo>
                <a:lnTo>
                  <a:pt x="149" y="853"/>
                </a:lnTo>
                <a:lnTo>
                  <a:pt x="111" y="960"/>
                </a:lnTo>
                <a:lnTo>
                  <a:pt x="74" y="1066"/>
                </a:lnTo>
                <a:lnTo>
                  <a:pt x="37" y="1173"/>
                </a:lnTo>
                <a:lnTo>
                  <a:pt x="0" y="1280"/>
                </a:lnTo>
                <a:lnTo>
                  <a:pt x="31" y="1291"/>
                </a:lnTo>
                <a:lnTo>
                  <a:pt x="62" y="1302"/>
                </a:lnTo>
                <a:lnTo>
                  <a:pt x="93" y="1314"/>
                </a:lnTo>
                <a:lnTo>
                  <a:pt x="123" y="1326"/>
                </a:lnTo>
                <a:lnTo>
                  <a:pt x="154" y="1339"/>
                </a:lnTo>
                <a:lnTo>
                  <a:pt x="184" y="1352"/>
                </a:lnTo>
                <a:lnTo>
                  <a:pt x="214" y="1365"/>
                </a:lnTo>
                <a:lnTo>
                  <a:pt x="244" y="1379"/>
                </a:lnTo>
                <a:lnTo>
                  <a:pt x="274" y="1393"/>
                </a:lnTo>
                <a:lnTo>
                  <a:pt x="304" y="1407"/>
                </a:lnTo>
                <a:lnTo>
                  <a:pt x="334" y="1422"/>
                </a:lnTo>
                <a:lnTo>
                  <a:pt x="363" y="1437"/>
                </a:lnTo>
                <a:lnTo>
                  <a:pt x="392" y="1453"/>
                </a:lnTo>
                <a:lnTo>
                  <a:pt x="421" y="1468"/>
                </a:lnTo>
                <a:lnTo>
                  <a:pt x="450" y="1485"/>
                </a:lnTo>
                <a:lnTo>
                  <a:pt x="478" y="1501"/>
                </a:lnTo>
                <a:lnTo>
                  <a:pt x="507" y="1518"/>
                </a:lnTo>
                <a:lnTo>
                  <a:pt x="535" y="1535"/>
                </a:lnTo>
                <a:lnTo>
                  <a:pt x="563" y="1553"/>
                </a:lnTo>
                <a:lnTo>
                  <a:pt x="591" y="1571"/>
                </a:lnTo>
                <a:lnTo>
                  <a:pt x="618" y="1589"/>
                </a:lnTo>
                <a:lnTo>
                  <a:pt x="645" y="1608"/>
                </a:lnTo>
                <a:lnTo>
                  <a:pt x="672" y="1626"/>
                </a:lnTo>
                <a:lnTo>
                  <a:pt x="699" y="1646"/>
                </a:lnTo>
                <a:lnTo>
                  <a:pt x="726" y="1665"/>
                </a:lnTo>
                <a:lnTo>
                  <a:pt x="752" y="1685"/>
                </a:lnTo>
                <a:lnTo>
                  <a:pt x="778" y="1705"/>
                </a:lnTo>
                <a:lnTo>
                  <a:pt x="804" y="1726"/>
                </a:lnTo>
                <a:lnTo>
                  <a:pt x="830" y="1747"/>
                </a:lnTo>
                <a:lnTo>
                  <a:pt x="855" y="1768"/>
                </a:lnTo>
                <a:lnTo>
                  <a:pt x="880" y="1789"/>
                </a:lnTo>
                <a:lnTo>
                  <a:pt x="905" y="1811"/>
                </a:lnTo>
                <a:lnTo>
                  <a:pt x="930" y="1833"/>
                </a:lnTo>
                <a:lnTo>
                  <a:pt x="954" y="1856"/>
                </a:lnTo>
                <a:lnTo>
                  <a:pt x="978" y="1878"/>
                </a:lnTo>
                <a:lnTo>
                  <a:pt x="1002" y="1901"/>
                </a:lnTo>
                <a:lnTo>
                  <a:pt x="1025" y="1924"/>
                </a:lnTo>
                <a:lnTo>
                  <a:pt x="1048" y="1948"/>
                </a:lnTo>
                <a:lnTo>
                  <a:pt x="1071" y="1972"/>
                </a:lnTo>
                <a:lnTo>
                  <a:pt x="1094" y="1996"/>
                </a:lnTo>
                <a:lnTo>
                  <a:pt x="1116" y="2020"/>
                </a:lnTo>
                <a:lnTo>
                  <a:pt x="1138" y="2045"/>
                </a:lnTo>
                <a:lnTo>
                  <a:pt x="1160" y="2070"/>
                </a:lnTo>
                <a:lnTo>
                  <a:pt x="1181" y="2095"/>
                </a:lnTo>
                <a:lnTo>
                  <a:pt x="1202" y="2120"/>
                </a:lnTo>
                <a:lnTo>
                  <a:pt x="1223" y="2146"/>
                </a:lnTo>
                <a:lnTo>
                  <a:pt x="1244" y="2172"/>
                </a:lnTo>
                <a:lnTo>
                  <a:pt x="1264" y="2198"/>
                </a:lnTo>
              </a:path>
            </a:pathLst>
          </a:custGeom>
          <a:solidFill>
            <a:srgbClr val="FF3333">
              <a:alpha val="80000"/>
            </a:srgbClr>
          </a:solidFill>
          <a:ln w="25400">
            <a:solidFill>
              <a:srgbClr val="262626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" name="Freeform 372"/>
          <xdr:cNvSpPr>
            <a:spLocks/>
          </xdr:cNvSpPr>
        </xdr:nvSpPr>
        <xdr:spPr bwMode="auto">
          <a:xfrm>
            <a:off x="3024822" y="1944261"/>
            <a:ext cx="827134" cy="1018705"/>
          </a:xfrm>
          <a:custGeom>
            <a:avLst/>
            <a:gdLst>
              <a:gd name="T0" fmla="*/ 2147483647 w 1838"/>
              <a:gd name="T1" fmla="*/ 2147483647 h 2258"/>
              <a:gd name="T2" fmla="*/ 2147483647 w 1838"/>
              <a:gd name="T3" fmla="*/ 2147483647 h 2258"/>
              <a:gd name="T4" fmla="*/ 2147483647 w 1838"/>
              <a:gd name="T5" fmla="*/ 2147483647 h 2258"/>
              <a:gd name="T6" fmla="*/ 2147483647 w 1838"/>
              <a:gd name="T7" fmla="*/ 2147483647 h 2258"/>
              <a:gd name="T8" fmla="*/ 2147483647 w 1838"/>
              <a:gd name="T9" fmla="*/ 2147483647 h 2258"/>
              <a:gd name="T10" fmla="*/ 2147483647 w 1838"/>
              <a:gd name="T11" fmla="*/ 2147483647 h 2258"/>
              <a:gd name="T12" fmla="*/ 2147483647 w 1838"/>
              <a:gd name="T13" fmla="*/ 2147483647 h 2258"/>
              <a:gd name="T14" fmla="*/ 2147483647 w 1838"/>
              <a:gd name="T15" fmla="*/ 2147483647 h 2258"/>
              <a:gd name="T16" fmla="*/ 2147483647 w 1838"/>
              <a:gd name="T17" fmla="*/ 2147483647 h 2258"/>
              <a:gd name="T18" fmla="*/ 2147483647 w 1838"/>
              <a:gd name="T19" fmla="*/ 2147483647 h 2258"/>
              <a:gd name="T20" fmla="*/ 2147483647 w 1838"/>
              <a:gd name="T21" fmla="*/ 2147483647 h 2258"/>
              <a:gd name="T22" fmla="*/ 2147483647 w 1838"/>
              <a:gd name="T23" fmla="*/ 2147483647 h 2258"/>
              <a:gd name="T24" fmla="*/ 2147483647 w 1838"/>
              <a:gd name="T25" fmla="*/ 2147483647 h 2258"/>
              <a:gd name="T26" fmla="*/ 2147483647 w 1838"/>
              <a:gd name="T27" fmla="*/ 2147483647 h 2258"/>
              <a:gd name="T28" fmla="*/ 2147483647 w 1838"/>
              <a:gd name="T29" fmla="*/ 2147483647 h 2258"/>
              <a:gd name="T30" fmla="*/ 2147483647 w 1838"/>
              <a:gd name="T31" fmla="*/ 2147483647 h 2258"/>
              <a:gd name="T32" fmla="*/ 2147483647 w 1838"/>
              <a:gd name="T33" fmla="*/ 2147483647 h 2258"/>
              <a:gd name="T34" fmla="*/ 2147483647 w 1838"/>
              <a:gd name="T35" fmla="*/ 2147483647 h 2258"/>
              <a:gd name="T36" fmla="*/ 2147483647 w 1838"/>
              <a:gd name="T37" fmla="*/ 2147483647 h 2258"/>
              <a:gd name="T38" fmla="*/ 2147483647 w 1838"/>
              <a:gd name="T39" fmla="*/ 2147483647 h 2258"/>
              <a:gd name="T40" fmla="*/ 2147483647 w 1838"/>
              <a:gd name="T41" fmla="*/ 2147483647 h 2258"/>
              <a:gd name="T42" fmla="*/ 2147483647 w 1838"/>
              <a:gd name="T43" fmla="*/ 2147483647 h 2258"/>
              <a:gd name="T44" fmla="*/ 2147483647 w 1838"/>
              <a:gd name="T45" fmla="*/ 2147483647 h 2258"/>
              <a:gd name="T46" fmla="*/ 2147483647 w 1838"/>
              <a:gd name="T47" fmla="*/ 2147483647 h 2258"/>
              <a:gd name="T48" fmla="*/ 2147483647 w 1838"/>
              <a:gd name="T49" fmla="*/ 2147483647 h 2258"/>
              <a:gd name="T50" fmla="*/ 2147483647 w 1838"/>
              <a:gd name="T51" fmla="*/ 2147483647 h 2258"/>
              <a:gd name="T52" fmla="*/ 2147483647 w 1838"/>
              <a:gd name="T53" fmla="*/ 2147483647 h 2258"/>
              <a:gd name="T54" fmla="*/ 2147483647 w 1838"/>
              <a:gd name="T55" fmla="*/ 2147483647 h 2258"/>
              <a:gd name="T56" fmla="*/ 2147483647 w 1838"/>
              <a:gd name="T57" fmla="*/ 2147483647 h 2258"/>
              <a:gd name="T58" fmla="*/ 2147483647 w 1838"/>
              <a:gd name="T59" fmla="*/ 2147483647 h 2258"/>
              <a:gd name="T60" fmla="*/ 2147483647 w 1838"/>
              <a:gd name="T61" fmla="*/ 2147483647 h 2258"/>
              <a:gd name="T62" fmla="*/ 2147483647 w 1838"/>
              <a:gd name="T63" fmla="*/ 2147483647 h 2258"/>
              <a:gd name="T64" fmla="*/ 2147483647 w 1838"/>
              <a:gd name="T65" fmla="*/ 2147483647 h 2258"/>
              <a:gd name="T66" fmla="*/ 2147483647 w 1838"/>
              <a:gd name="T67" fmla="*/ 2147483647 h 2258"/>
              <a:gd name="T68" fmla="*/ 2147483647 w 1838"/>
              <a:gd name="T69" fmla="*/ 2147483647 h 2258"/>
              <a:gd name="T70" fmla="*/ 2147483647 w 1838"/>
              <a:gd name="T71" fmla="*/ 2147483647 h 2258"/>
              <a:gd name="T72" fmla="*/ 2147483647 w 1838"/>
              <a:gd name="T73" fmla="*/ 2147483647 h 2258"/>
              <a:gd name="T74" fmla="*/ 2147483647 w 1838"/>
              <a:gd name="T75" fmla="*/ 2147483647 h 2258"/>
              <a:gd name="T76" fmla="*/ 2147483647 w 1838"/>
              <a:gd name="T77" fmla="*/ 2147483647 h 2258"/>
              <a:gd name="T78" fmla="*/ 2147483647 w 1838"/>
              <a:gd name="T79" fmla="*/ 2147483647 h 2258"/>
              <a:gd name="T80" fmla="*/ 2147483647 w 1838"/>
              <a:gd name="T81" fmla="*/ 2147483647 h 2258"/>
              <a:gd name="T82" fmla="*/ 2147483647 w 1838"/>
              <a:gd name="T83" fmla="*/ 2147483647 h 2258"/>
              <a:gd name="T84" fmla="*/ 2147483647 w 1838"/>
              <a:gd name="T85" fmla="*/ 2147483647 h 2258"/>
              <a:gd name="T86" fmla="*/ 2147483647 w 1838"/>
              <a:gd name="T87" fmla="*/ 2147483647 h 2258"/>
              <a:gd name="T88" fmla="*/ 2147483647 w 1838"/>
              <a:gd name="T89" fmla="*/ 2147483647 h 2258"/>
              <a:gd name="T90" fmla="*/ 2147483647 w 1838"/>
              <a:gd name="T91" fmla="*/ 2147483647 h 2258"/>
              <a:gd name="T92" fmla="*/ 2147483647 w 1838"/>
              <a:gd name="T93" fmla="*/ 2147483647 h 2258"/>
              <a:gd name="T94" fmla="*/ 2147483647 w 1838"/>
              <a:gd name="T95" fmla="*/ 2147483647 h 2258"/>
              <a:gd name="T96" fmla="*/ 2147483647 w 1838"/>
              <a:gd name="T97" fmla="*/ 2147483647 h 2258"/>
              <a:gd name="T98" fmla="*/ 2147483647 w 1838"/>
              <a:gd name="T99" fmla="*/ 2147483647 h 2258"/>
              <a:gd name="T100" fmla="*/ 2147483647 w 1838"/>
              <a:gd name="T101" fmla="*/ 2147483647 h 2258"/>
              <a:gd name="T102" fmla="*/ 2147483647 w 1838"/>
              <a:gd name="T103" fmla="*/ 2147483647 h 2258"/>
              <a:gd name="T104" fmla="*/ 2147483647 w 1838"/>
              <a:gd name="T105" fmla="*/ 2147483647 h 2258"/>
              <a:gd name="T106" fmla="*/ 2147483647 w 1838"/>
              <a:gd name="T107" fmla="*/ 2147483647 h 2258"/>
              <a:gd name="T108" fmla="*/ 2147483647 w 1838"/>
              <a:gd name="T109" fmla="*/ 2147483647 h 2258"/>
              <a:gd name="T110" fmla="*/ 2147483647 w 1838"/>
              <a:gd name="T111" fmla="*/ 2147483647 h 2258"/>
              <a:gd name="T112" fmla="*/ 2147483647 w 1838"/>
              <a:gd name="T113" fmla="*/ 2147483647 h 2258"/>
              <a:gd name="T114" fmla="*/ 2147483647 w 1838"/>
              <a:gd name="T115" fmla="*/ 2147483647 h 2258"/>
              <a:gd name="T116" fmla="*/ 2147483647 w 1838"/>
              <a:gd name="T117" fmla="*/ 2147483647 h 2258"/>
              <a:gd name="T118" fmla="*/ 2147483647 w 1838"/>
              <a:gd name="T119" fmla="*/ 2147483647 h 2258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838"/>
              <a:gd name="T181" fmla="*/ 0 h 2258"/>
              <a:gd name="T182" fmla="*/ 1838 w 1838"/>
              <a:gd name="T183" fmla="*/ 2258 h 2258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838" h="2258">
                <a:moveTo>
                  <a:pt x="483" y="2258"/>
                </a:moveTo>
                <a:lnTo>
                  <a:pt x="596" y="2256"/>
                </a:lnTo>
                <a:lnTo>
                  <a:pt x="709" y="2253"/>
                </a:lnTo>
                <a:lnTo>
                  <a:pt x="822" y="2251"/>
                </a:lnTo>
                <a:lnTo>
                  <a:pt x="935" y="2248"/>
                </a:lnTo>
                <a:lnTo>
                  <a:pt x="1047" y="2246"/>
                </a:lnTo>
                <a:lnTo>
                  <a:pt x="1160" y="2243"/>
                </a:lnTo>
                <a:lnTo>
                  <a:pt x="1273" y="2241"/>
                </a:lnTo>
                <a:lnTo>
                  <a:pt x="1386" y="2239"/>
                </a:lnTo>
                <a:lnTo>
                  <a:pt x="1499" y="2236"/>
                </a:lnTo>
                <a:lnTo>
                  <a:pt x="1612" y="2234"/>
                </a:lnTo>
                <a:lnTo>
                  <a:pt x="1725" y="2231"/>
                </a:lnTo>
                <a:lnTo>
                  <a:pt x="1838" y="2229"/>
                </a:lnTo>
                <a:lnTo>
                  <a:pt x="1836" y="2179"/>
                </a:lnTo>
                <a:lnTo>
                  <a:pt x="1834" y="2130"/>
                </a:lnTo>
                <a:lnTo>
                  <a:pt x="1832" y="2080"/>
                </a:lnTo>
                <a:lnTo>
                  <a:pt x="1829" y="2031"/>
                </a:lnTo>
                <a:lnTo>
                  <a:pt x="1825" y="1982"/>
                </a:lnTo>
                <a:lnTo>
                  <a:pt x="1820" y="1932"/>
                </a:lnTo>
                <a:lnTo>
                  <a:pt x="1815" y="1883"/>
                </a:lnTo>
                <a:lnTo>
                  <a:pt x="1810" y="1834"/>
                </a:lnTo>
                <a:lnTo>
                  <a:pt x="1804" y="1785"/>
                </a:lnTo>
                <a:lnTo>
                  <a:pt x="1797" y="1736"/>
                </a:lnTo>
                <a:lnTo>
                  <a:pt x="1789" y="1687"/>
                </a:lnTo>
                <a:lnTo>
                  <a:pt x="1782" y="1638"/>
                </a:lnTo>
                <a:lnTo>
                  <a:pt x="1773" y="1589"/>
                </a:lnTo>
                <a:lnTo>
                  <a:pt x="1764" y="1540"/>
                </a:lnTo>
                <a:lnTo>
                  <a:pt x="1754" y="1492"/>
                </a:lnTo>
                <a:lnTo>
                  <a:pt x="1744" y="1443"/>
                </a:lnTo>
                <a:lnTo>
                  <a:pt x="1733" y="1395"/>
                </a:lnTo>
                <a:lnTo>
                  <a:pt x="1721" y="1347"/>
                </a:lnTo>
                <a:lnTo>
                  <a:pt x="1709" y="1299"/>
                </a:lnTo>
                <a:lnTo>
                  <a:pt x="1696" y="1251"/>
                </a:lnTo>
                <a:lnTo>
                  <a:pt x="1683" y="1203"/>
                </a:lnTo>
                <a:lnTo>
                  <a:pt x="1669" y="1156"/>
                </a:lnTo>
                <a:lnTo>
                  <a:pt x="1655" y="1108"/>
                </a:lnTo>
                <a:lnTo>
                  <a:pt x="1640" y="1061"/>
                </a:lnTo>
                <a:lnTo>
                  <a:pt x="1624" y="1014"/>
                </a:lnTo>
                <a:lnTo>
                  <a:pt x="1608" y="967"/>
                </a:lnTo>
                <a:lnTo>
                  <a:pt x="1591" y="921"/>
                </a:lnTo>
                <a:lnTo>
                  <a:pt x="1574" y="874"/>
                </a:lnTo>
                <a:lnTo>
                  <a:pt x="1556" y="828"/>
                </a:lnTo>
                <a:lnTo>
                  <a:pt x="1538" y="782"/>
                </a:lnTo>
                <a:lnTo>
                  <a:pt x="1519" y="736"/>
                </a:lnTo>
                <a:lnTo>
                  <a:pt x="1499" y="691"/>
                </a:lnTo>
                <a:lnTo>
                  <a:pt x="1479" y="646"/>
                </a:lnTo>
                <a:lnTo>
                  <a:pt x="1458" y="601"/>
                </a:lnTo>
                <a:lnTo>
                  <a:pt x="1437" y="556"/>
                </a:lnTo>
                <a:lnTo>
                  <a:pt x="1416" y="511"/>
                </a:lnTo>
                <a:lnTo>
                  <a:pt x="1393" y="467"/>
                </a:lnTo>
                <a:lnTo>
                  <a:pt x="1370" y="423"/>
                </a:lnTo>
                <a:lnTo>
                  <a:pt x="1347" y="379"/>
                </a:lnTo>
                <a:lnTo>
                  <a:pt x="1323" y="336"/>
                </a:lnTo>
                <a:lnTo>
                  <a:pt x="1299" y="293"/>
                </a:lnTo>
                <a:lnTo>
                  <a:pt x="1274" y="250"/>
                </a:lnTo>
                <a:lnTo>
                  <a:pt x="1248" y="208"/>
                </a:lnTo>
                <a:lnTo>
                  <a:pt x="1222" y="165"/>
                </a:lnTo>
                <a:lnTo>
                  <a:pt x="1196" y="124"/>
                </a:lnTo>
                <a:lnTo>
                  <a:pt x="1169" y="82"/>
                </a:lnTo>
                <a:lnTo>
                  <a:pt x="1142" y="41"/>
                </a:lnTo>
                <a:lnTo>
                  <a:pt x="1114" y="0"/>
                </a:lnTo>
                <a:lnTo>
                  <a:pt x="1021" y="64"/>
                </a:lnTo>
                <a:lnTo>
                  <a:pt x="928" y="129"/>
                </a:lnTo>
                <a:lnTo>
                  <a:pt x="835" y="193"/>
                </a:lnTo>
                <a:lnTo>
                  <a:pt x="742" y="258"/>
                </a:lnTo>
                <a:lnTo>
                  <a:pt x="650" y="322"/>
                </a:lnTo>
                <a:lnTo>
                  <a:pt x="557" y="386"/>
                </a:lnTo>
                <a:lnTo>
                  <a:pt x="464" y="451"/>
                </a:lnTo>
                <a:lnTo>
                  <a:pt x="371" y="515"/>
                </a:lnTo>
                <a:lnTo>
                  <a:pt x="279" y="579"/>
                </a:lnTo>
                <a:lnTo>
                  <a:pt x="186" y="644"/>
                </a:lnTo>
                <a:lnTo>
                  <a:pt x="93" y="708"/>
                </a:lnTo>
                <a:lnTo>
                  <a:pt x="0" y="773"/>
                </a:lnTo>
                <a:lnTo>
                  <a:pt x="19" y="800"/>
                </a:lnTo>
                <a:lnTo>
                  <a:pt x="37" y="827"/>
                </a:lnTo>
                <a:lnTo>
                  <a:pt x="55" y="855"/>
                </a:lnTo>
                <a:lnTo>
                  <a:pt x="73" y="883"/>
                </a:lnTo>
                <a:lnTo>
                  <a:pt x="90" y="911"/>
                </a:lnTo>
                <a:lnTo>
                  <a:pt x="107" y="939"/>
                </a:lnTo>
                <a:lnTo>
                  <a:pt x="124" y="968"/>
                </a:lnTo>
                <a:lnTo>
                  <a:pt x="140" y="996"/>
                </a:lnTo>
                <a:lnTo>
                  <a:pt x="156" y="1025"/>
                </a:lnTo>
                <a:lnTo>
                  <a:pt x="171" y="1055"/>
                </a:lnTo>
                <a:lnTo>
                  <a:pt x="187" y="1084"/>
                </a:lnTo>
                <a:lnTo>
                  <a:pt x="201" y="1113"/>
                </a:lnTo>
                <a:lnTo>
                  <a:pt x="216" y="1143"/>
                </a:lnTo>
                <a:lnTo>
                  <a:pt x="230" y="1173"/>
                </a:lnTo>
                <a:lnTo>
                  <a:pt x="244" y="1203"/>
                </a:lnTo>
                <a:lnTo>
                  <a:pt x="257" y="1233"/>
                </a:lnTo>
                <a:lnTo>
                  <a:pt x="270" y="1263"/>
                </a:lnTo>
                <a:lnTo>
                  <a:pt x="283" y="1294"/>
                </a:lnTo>
                <a:lnTo>
                  <a:pt x="295" y="1325"/>
                </a:lnTo>
                <a:lnTo>
                  <a:pt x="307" y="1355"/>
                </a:lnTo>
                <a:lnTo>
                  <a:pt x="319" y="1386"/>
                </a:lnTo>
                <a:lnTo>
                  <a:pt x="330" y="1417"/>
                </a:lnTo>
                <a:lnTo>
                  <a:pt x="341" y="1449"/>
                </a:lnTo>
                <a:lnTo>
                  <a:pt x="351" y="1480"/>
                </a:lnTo>
                <a:lnTo>
                  <a:pt x="361" y="1511"/>
                </a:lnTo>
                <a:lnTo>
                  <a:pt x="371" y="1543"/>
                </a:lnTo>
                <a:lnTo>
                  <a:pt x="380" y="1575"/>
                </a:lnTo>
                <a:lnTo>
                  <a:pt x="389" y="1606"/>
                </a:lnTo>
                <a:lnTo>
                  <a:pt x="397" y="1638"/>
                </a:lnTo>
                <a:lnTo>
                  <a:pt x="405" y="1670"/>
                </a:lnTo>
                <a:lnTo>
                  <a:pt x="413" y="1702"/>
                </a:lnTo>
                <a:lnTo>
                  <a:pt x="420" y="1735"/>
                </a:lnTo>
                <a:lnTo>
                  <a:pt x="427" y="1767"/>
                </a:lnTo>
                <a:lnTo>
                  <a:pt x="434" y="1799"/>
                </a:lnTo>
                <a:lnTo>
                  <a:pt x="440" y="1832"/>
                </a:lnTo>
                <a:lnTo>
                  <a:pt x="445" y="1864"/>
                </a:lnTo>
                <a:lnTo>
                  <a:pt x="451" y="1897"/>
                </a:lnTo>
                <a:lnTo>
                  <a:pt x="456" y="1930"/>
                </a:lnTo>
                <a:lnTo>
                  <a:pt x="460" y="1962"/>
                </a:lnTo>
                <a:lnTo>
                  <a:pt x="464" y="1995"/>
                </a:lnTo>
                <a:lnTo>
                  <a:pt x="468" y="2028"/>
                </a:lnTo>
                <a:lnTo>
                  <a:pt x="471" y="2061"/>
                </a:lnTo>
                <a:lnTo>
                  <a:pt x="474" y="2094"/>
                </a:lnTo>
                <a:lnTo>
                  <a:pt x="477" y="2126"/>
                </a:lnTo>
                <a:lnTo>
                  <a:pt x="479" y="2159"/>
                </a:lnTo>
                <a:lnTo>
                  <a:pt x="481" y="2192"/>
                </a:lnTo>
                <a:lnTo>
                  <a:pt x="482" y="2225"/>
                </a:lnTo>
                <a:lnTo>
                  <a:pt x="483" y="2258"/>
                </a:lnTo>
              </a:path>
            </a:pathLst>
          </a:custGeom>
          <a:solidFill>
            <a:srgbClr val="FF3333"/>
          </a:solidFill>
          <a:ln w="25400">
            <a:solidFill>
              <a:srgbClr val="262626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" name="Freeform 377"/>
          <xdr:cNvSpPr>
            <a:spLocks/>
          </xdr:cNvSpPr>
        </xdr:nvSpPr>
        <xdr:spPr bwMode="auto">
          <a:xfrm>
            <a:off x="193063" y="1944261"/>
            <a:ext cx="827134" cy="1018705"/>
          </a:xfrm>
          <a:custGeom>
            <a:avLst/>
            <a:gdLst>
              <a:gd name="T0" fmla="*/ 2147483647 w 1838"/>
              <a:gd name="T1" fmla="*/ 2147483647 h 2258"/>
              <a:gd name="T2" fmla="*/ 2147483647 w 1838"/>
              <a:gd name="T3" fmla="*/ 2147483647 h 2258"/>
              <a:gd name="T4" fmla="*/ 2147483647 w 1838"/>
              <a:gd name="T5" fmla="*/ 2147483647 h 2258"/>
              <a:gd name="T6" fmla="*/ 2147483647 w 1838"/>
              <a:gd name="T7" fmla="*/ 2147483647 h 2258"/>
              <a:gd name="T8" fmla="*/ 2147483647 w 1838"/>
              <a:gd name="T9" fmla="*/ 2147483647 h 2258"/>
              <a:gd name="T10" fmla="*/ 2147483647 w 1838"/>
              <a:gd name="T11" fmla="*/ 2147483647 h 2258"/>
              <a:gd name="T12" fmla="*/ 2147483647 w 1838"/>
              <a:gd name="T13" fmla="*/ 2147483647 h 2258"/>
              <a:gd name="T14" fmla="*/ 2147483647 w 1838"/>
              <a:gd name="T15" fmla="*/ 2147483647 h 2258"/>
              <a:gd name="T16" fmla="*/ 2147483647 w 1838"/>
              <a:gd name="T17" fmla="*/ 2147483647 h 2258"/>
              <a:gd name="T18" fmla="*/ 2147483647 w 1838"/>
              <a:gd name="T19" fmla="*/ 2147483647 h 2258"/>
              <a:gd name="T20" fmla="*/ 2147483647 w 1838"/>
              <a:gd name="T21" fmla="*/ 2147483647 h 2258"/>
              <a:gd name="T22" fmla="*/ 2147483647 w 1838"/>
              <a:gd name="T23" fmla="*/ 2147483647 h 2258"/>
              <a:gd name="T24" fmla="*/ 2147483647 w 1838"/>
              <a:gd name="T25" fmla="*/ 2147483647 h 2258"/>
              <a:gd name="T26" fmla="*/ 2147483647 w 1838"/>
              <a:gd name="T27" fmla="*/ 2147483647 h 2258"/>
              <a:gd name="T28" fmla="*/ 2147483647 w 1838"/>
              <a:gd name="T29" fmla="*/ 2147483647 h 2258"/>
              <a:gd name="T30" fmla="*/ 2147483647 w 1838"/>
              <a:gd name="T31" fmla="*/ 2147483647 h 2258"/>
              <a:gd name="T32" fmla="*/ 2147483647 w 1838"/>
              <a:gd name="T33" fmla="*/ 2147483647 h 2258"/>
              <a:gd name="T34" fmla="*/ 2147483647 w 1838"/>
              <a:gd name="T35" fmla="*/ 2147483647 h 2258"/>
              <a:gd name="T36" fmla="*/ 2147483647 w 1838"/>
              <a:gd name="T37" fmla="*/ 2147483647 h 2258"/>
              <a:gd name="T38" fmla="*/ 2147483647 w 1838"/>
              <a:gd name="T39" fmla="*/ 2147483647 h 2258"/>
              <a:gd name="T40" fmla="*/ 2147483647 w 1838"/>
              <a:gd name="T41" fmla="*/ 2147483647 h 2258"/>
              <a:gd name="T42" fmla="*/ 2147483647 w 1838"/>
              <a:gd name="T43" fmla="*/ 2147483647 h 2258"/>
              <a:gd name="T44" fmla="*/ 2147483647 w 1838"/>
              <a:gd name="T45" fmla="*/ 2147483647 h 2258"/>
              <a:gd name="T46" fmla="*/ 2147483647 w 1838"/>
              <a:gd name="T47" fmla="*/ 2147483647 h 2258"/>
              <a:gd name="T48" fmla="*/ 2147483647 w 1838"/>
              <a:gd name="T49" fmla="*/ 2147483647 h 2258"/>
              <a:gd name="T50" fmla="*/ 2147483647 w 1838"/>
              <a:gd name="T51" fmla="*/ 2147483647 h 2258"/>
              <a:gd name="T52" fmla="*/ 2147483647 w 1838"/>
              <a:gd name="T53" fmla="*/ 2147483647 h 2258"/>
              <a:gd name="T54" fmla="*/ 2147483647 w 1838"/>
              <a:gd name="T55" fmla="*/ 2147483647 h 2258"/>
              <a:gd name="T56" fmla="*/ 2147483647 w 1838"/>
              <a:gd name="T57" fmla="*/ 2147483647 h 2258"/>
              <a:gd name="T58" fmla="*/ 2147483647 w 1838"/>
              <a:gd name="T59" fmla="*/ 2147483647 h 2258"/>
              <a:gd name="T60" fmla="*/ 2147483647 w 1838"/>
              <a:gd name="T61" fmla="*/ 2147483647 h 2258"/>
              <a:gd name="T62" fmla="*/ 2147483647 w 1838"/>
              <a:gd name="T63" fmla="*/ 2147483647 h 2258"/>
              <a:gd name="T64" fmla="*/ 2147483647 w 1838"/>
              <a:gd name="T65" fmla="*/ 2147483647 h 2258"/>
              <a:gd name="T66" fmla="*/ 2147483647 w 1838"/>
              <a:gd name="T67" fmla="*/ 2147483647 h 2258"/>
              <a:gd name="T68" fmla="*/ 2147483647 w 1838"/>
              <a:gd name="T69" fmla="*/ 2147483647 h 2258"/>
              <a:gd name="T70" fmla="*/ 2147483647 w 1838"/>
              <a:gd name="T71" fmla="*/ 2147483647 h 2258"/>
              <a:gd name="T72" fmla="*/ 2147483647 w 1838"/>
              <a:gd name="T73" fmla="*/ 2147483647 h 2258"/>
              <a:gd name="T74" fmla="*/ 2147483647 w 1838"/>
              <a:gd name="T75" fmla="*/ 2147483647 h 2258"/>
              <a:gd name="T76" fmla="*/ 2147483647 w 1838"/>
              <a:gd name="T77" fmla="*/ 2147483647 h 2258"/>
              <a:gd name="T78" fmla="*/ 2147483647 w 1838"/>
              <a:gd name="T79" fmla="*/ 2147483647 h 2258"/>
              <a:gd name="T80" fmla="*/ 2147483647 w 1838"/>
              <a:gd name="T81" fmla="*/ 2147483647 h 2258"/>
              <a:gd name="T82" fmla="*/ 2147483647 w 1838"/>
              <a:gd name="T83" fmla="*/ 2147483647 h 2258"/>
              <a:gd name="T84" fmla="*/ 2147483647 w 1838"/>
              <a:gd name="T85" fmla="*/ 2147483647 h 2258"/>
              <a:gd name="T86" fmla="*/ 2147483647 w 1838"/>
              <a:gd name="T87" fmla="*/ 2147483647 h 2258"/>
              <a:gd name="T88" fmla="*/ 2147483647 w 1838"/>
              <a:gd name="T89" fmla="*/ 2147483647 h 2258"/>
              <a:gd name="T90" fmla="*/ 2147483647 w 1838"/>
              <a:gd name="T91" fmla="*/ 2147483647 h 2258"/>
              <a:gd name="T92" fmla="*/ 2147483647 w 1838"/>
              <a:gd name="T93" fmla="*/ 2147483647 h 2258"/>
              <a:gd name="T94" fmla="*/ 2147483647 w 1838"/>
              <a:gd name="T95" fmla="*/ 2147483647 h 2258"/>
              <a:gd name="T96" fmla="*/ 2147483647 w 1838"/>
              <a:gd name="T97" fmla="*/ 2147483647 h 2258"/>
              <a:gd name="T98" fmla="*/ 2147483647 w 1838"/>
              <a:gd name="T99" fmla="*/ 2147483647 h 2258"/>
              <a:gd name="T100" fmla="*/ 2147483647 w 1838"/>
              <a:gd name="T101" fmla="*/ 2147483647 h 2258"/>
              <a:gd name="T102" fmla="*/ 2147483647 w 1838"/>
              <a:gd name="T103" fmla="*/ 2147483647 h 2258"/>
              <a:gd name="T104" fmla="*/ 2147483647 w 1838"/>
              <a:gd name="T105" fmla="*/ 2147483647 h 2258"/>
              <a:gd name="T106" fmla="*/ 2147483647 w 1838"/>
              <a:gd name="T107" fmla="*/ 2147483647 h 2258"/>
              <a:gd name="T108" fmla="*/ 2147483647 w 1838"/>
              <a:gd name="T109" fmla="*/ 2147483647 h 2258"/>
              <a:gd name="T110" fmla="*/ 2147483647 w 1838"/>
              <a:gd name="T111" fmla="*/ 2147483647 h 2258"/>
              <a:gd name="T112" fmla="*/ 2147483647 w 1838"/>
              <a:gd name="T113" fmla="*/ 2147483647 h 2258"/>
              <a:gd name="T114" fmla="*/ 2147483647 w 1838"/>
              <a:gd name="T115" fmla="*/ 2147483647 h 2258"/>
              <a:gd name="T116" fmla="*/ 2147483647 w 1838"/>
              <a:gd name="T117" fmla="*/ 2147483647 h 2258"/>
              <a:gd name="T118" fmla="*/ 2147483647 w 1838"/>
              <a:gd name="T119" fmla="*/ 2147483647 h 2258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1838"/>
              <a:gd name="T181" fmla="*/ 0 h 2258"/>
              <a:gd name="T182" fmla="*/ 1838 w 1838"/>
              <a:gd name="T183" fmla="*/ 2258 h 2258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1838" h="2258">
                <a:moveTo>
                  <a:pt x="1838" y="773"/>
                </a:moveTo>
                <a:lnTo>
                  <a:pt x="1745" y="708"/>
                </a:lnTo>
                <a:lnTo>
                  <a:pt x="1653" y="644"/>
                </a:lnTo>
                <a:lnTo>
                  <a:pt x="1560" y="579"/>
                </a:lnTo>
                <a:lnTo>
                  <a:pt x="1467" y="515"/>
                </a:lnTo>
                <a:lnTo>
                  <a:pt x="1374" y="451"/>
                </a:lnTo>
                <a:lnTo>
                  <a:pt x="1281" y="386"/>
                </a:lnTo>
                <a:lnTo>
                  <a:pt x="1189" y="322"/>
                </a:lnTo>
                <a:lnTo>
                  <a:pt x="1096" y="258"/>
                </a:lnTo>
                <a:lnTo>
                  <a:pt x="1003" y="193"/>
                </a:lnTo>
                <a:lnTo>
                  <a:pt x="910" y="129"/>
                </a:lnTo>
                <a:lnTo>
                  <a:pt x="817" y="64"/>
                </a:lnTo>
                <a:lnTo>
                  <a:pt x="725" y="0"/>
                </a:lnTo>
                <a:lnTo>
                  <a:pt x="697" y="41"/>
                </a:lnTo>
                <a:lnTo>
                  <a:pt x="669" y="82"/>
                </a:lnTo>
                <a:lnTo>
                  <a:pt x="642" y="124"/>
                </a:lnTo>
                <a:lnTo>
                  <a:pt x="616" y="165"/>
                </a:lnTo>
                <a:lnTo>
                  <a:pt x="590" y="208"/>
                </a:lnTo>
                <a:lnTo>
                  <a:pt x="564" y="250"/>
                </a:lnTo>
                <a:lnTo>
                  <a:pt x="540" y="293"/>
                </a:lnTo>
                <a:lnTo>
                  <a:pt x="515" y="336"/>
                </a:lnTo>
                <a:lnTo>
                  <a:pt x="491" y="379"/>
                </a:lnTo>
                <a:lnTo>
                  <a:pt x="468" y="423"/>
                </a:lnTo>
                <a:lnTo>
                  <a:pt x="445" y="467"/>
                </a:lnTo>
                <a:lnTo>
                  <a:pt x="423" y="511"/>
                </a:lnTo>
                <a:lnTo>
                  <a:pt x="401" y="556"/>
                </a:lnTo>
                <a:lnTo>
                  <a:pt x="380" y="601"/>
                </a:lnTo>
                <a:lnTo>
                  <a:pt x="359" y="646"/>
                </a:lnTo>
                <a:lnTo>
                  <a:pt x="339" y="691"/>
                </a:lnTo>
                <a:lnTo>
                  <a:pt x="320" y="736"/>
                </a:lnTo>
                <a:lnTo>
                  <a:pt x="301" y="782"/>
                </a:lnTo>
                <a:lnTo>
                  <a:pt x="282" y="828"/>
                </a:lnTo>
                <a:lnTo>
                  <a:pt x="264" y="874"/>
                </a:lnTo>
                <a:lnTo>
                  <a:pt x="247" y="921"/>
                </a:lnTo>
                <a:lnTo>
                  <a:pt x="230" y="967"/>
                </a:lnTo>
                <a:lnTo>
                  <a:pt x="214" y="1014"/>
                </a:lnTo>
                <a:lnTo>
                  <a:pt x="199" y="1061"/>
                </a:lnTo>
                <a:lnTo>
                  <a:pt x="183" y="1108"/>
                </a:lnTo>
                <a:lnTo>
                  <a:pt x="169" y="1156"/>
                </a:lnTo>
                <a:lnTo>
                  <a:pt x="155" y="1203"/>
                </a:lnTo>
                <a:lnTo>
                  <a:pt x="142" y="1251"/>
                </a:lnTo>
                <a:lnTo>
                  <a:pt x="129" y="1299"/>
                </a:lnTo>
                <a:lnTo>
                  <a:pt x="117" y="1347"/>
                </a:lnTo>
                <a:lnTo>
                  <a:pt x="106" y="1395"/>
                </a:lnTo>
                <a:lnTo>
                  <a:pt x="95" y="1443"/>
                </a:lnTo>
                <a:lnTo>
                  <a:pt x="84" y="1492"/>
                </a:lnTo>
                <a:lnTo>
                  <a:pt x="75" y="1540"/>
                </a:lnTo>
                <a:lnTo>
                  <a:pt x="65" y="1589"/>
                </a:lnTo>
                <a:lnTo>
                  <a:pt x="57" y="1638"/>
                </a:lnTo>
                <a:lnTo>
                  <a:pt x="49" y="1687"/>
                </a:lnTo>
                <a:lnTo>
                  <a:pt x="41" y="1736"/>
                </a:lnTo>
                <a:lnTo>
                  <a:pt x="35" y="1785"/>
                </a:lnTo>
                <a:lnTo>
                  <a:pt x="28" y="1834"/>
                </a:lnTo>
                <a:lnTo>
                  <a:pt x="23" y="1883"/>
                </a:lnTo>
                <a:lnTo>
                  <a:pt x="18" y="1932"/>
                </a:lnTo>
                <a:lnTo>
                  <a:pt x="13" y="1982"/>
                </a:lnTo>
                <a:lnTo>
                  <a:pt x="10" y="2031"/>
                </a:lnTo>
                <a:lnTo>
                  <a:pt x="6" y="2080"/>
                </a:lnTo>
                <a:lnTo>
                  <a:pt x="4" y="2130"/>
                </a:lnTo>
                <a:lnTo>
                  <a:pt x="2" y="2179"/>
                </a:lnTo>
                <a:lnTo>
                  <a:pt x="0" y="2229"/>
                </a:lnTo>
                <a:lnTo>
                  <a:pt x="113" y="2231"/>
                </a:lnTo>
                <a:lnTo>
                  <a:pt x="226" y="2234"/>
                </a:lnTo>
                <a:lnTo>
                  <a:pt x="339" y="2236"/>
                </a:lnTo>
                <a:lnTo>
                  <a:pt x="452" y="2239"/>
                </a:lnTo>
                <a:lnTo>
                  <a:pt x="565" y="2241"/>
                </a:lnTo>
                <a:lnTo>
                  <a:pt x="678" y="2243"/>
                </a:lnTo>
                <a:lnTo>
                  <a:pt x="791" y="2246"/>
                </a:lnTo>
                <a:lnTo>
                  <a:pt x="904" y="2248"/>
                </a:lnTo>
                <a:lnTo>
                  <a:pt x="1017" y="2251"/>
                </a:lnTo>
                <a:lnTo>
                  <a:pt x="1130" y="2253"/>
                </a:lnTo>
                <a:lnTo>
                  <a:pt x="1242" y="2256"/>
                </a:lnTo>
                <a:lnTo>
                  <a:pt x="1355" y="2258"/>
                </a:lnTo>
                <a:lnTo>
                  <a:pt x="1356" y="2225"/>
                </a:lnTo>
                <a:lnTo>
                  <a:pt x="1358" y="2192"/>
                </a:lnTo>
                <a:lnTo>
                  <a:pt x="1359" y="2159"/>
                </a:lnTo>
                <a:lnTo>
                  <a:pt x="1361" y="2126"/>
                </a:lnTo>
                <a:lnTo>
                  <a:pt x="1364" y="2094"/>
                </a:lnTo>
                <a:lnTo>
                  <a:pt x="1367" y="2061"/>
                </a:lnTo>
                <a:lnTo>
                  <a:pt x="1370" y="2028"/>
                </a:lnTo>
                <a:lnTo>
                  <a:pt x="1374" y="1995"/>
                </a:lnTo>
                <a:lnTo>
                  <a:pt x="1378" y="1962"/>
                </a:lnTo>
                <a:lnTo>
                  <a:pt x="1383" y="1930"/>
                </a:lnTo>
                <a:lnTo>
                  <a:pt x="1388" y="1897"/>
                </a:lnTo>
                <a:lnTo>
                  <a:pt x="1393" y="1864"/>
                </a:lnTo>
                <a:lnTo>
                  <a:pt x="1399" y="1832"/>
                </a:lnTo>
                <a:lnTo>
                  <a:pt x="1405" y="1799"/>
                </a:lnTo>
                <a:lnTo>
                  <a:pt x="1411" y="1767"/>
                </a:lnTo>
                <a:lnTo>
                  <a:pt x="1418" y="1735"/>
                </a:lnTo>
                <a:lnTo>
                  <a:pt x="1425" y="1702"/>
                </a:lnTo>
                <a:lnTo>
                  <a:pt x="1433" y="1670"/>
                </a:lnTo>
                <a:lnTo>
                  <a:pt x="1441" y="1638"/>
                </a:lnTo>
                <a:lnTo>
                  <a:pt x="1450" y="1606"/>
                </a:lnTo>
                <a:lnTo>
                  <a:pt x="1459" y="1575"/>
                </a:lnTo>
                <a:lnTo>
                  <a:pt x="1468" y="1543"/>
                </a:lnTo>
                <a:lnTo>
                  <a:pt x="1477" y="1511"/>
                </a:lnTo>
                <a:lnTo>
                  <a:pt x="1487" y="1480"/>
                </a:lnTo>
                <a:lnTo>
                  <a:pt x="1498" y="1449"/>
                </a:lnTo>
                <a:lnTo>
                  <a:pt x="1509" y="1417"/>
                </a:lnTo>
                <a:lnTo>
                  <a:pt x="1520" y="1386"/>
                </a:lnTo>
                <a:lnTo>
                  <a:pt x="1531" y="1355"/>
                </a:lnTo>
                <a:lnTo>
                  <a:pt x="1543" y="1325"/>
                </a:lnTo>
                <a:lnTo>
                  <a:pt x="1555" y="1294"/>
                </a:lnTo>
                <a:lnTo>
                  <a:pt x="1568" y="1263"/>
                </a:lnTo>
                <a:lnTo>
                  <a:pt x="1581" y="1233"/>
                </a:lnTo>
                <a:lnTo>
                  <a:pt x="1595" y="1203"/>
                </a:lnTo>
                <a:lnTo>
                  <a:pt x="1608" y="1173"/>
                </a:lnTo>
                <a:lnTo>
                  <a:pt x="1622" y="1143"/>
                </a:lnTo>
                <a:lnTo>
                  <a:pt x="1637" y="1113"/>
                </a:lnTo>
                <a:lnTo>
                  <a:pt x="1652" y="1084"/>
                </a:lnTo>
                <a:lnTo>
                  <a:pt x="1667" y="1055"/>
                </a:lnTo>
                <a:lnTo>
                  <a:pt x="1683" y="1025"/>
                </a:lnTo>
                <a:lnTo>
                  <a:pt x="1698" y="996"/>
                </a:lnTo>
                <a:lnTo>
                  <a:pt x="1715" y="968"/>
                </a:lnTo>
                <a:lnTo>
                  <a:pt x="1731" y="939"/>
                </a:lnTo>
                <a:lnTo>
                  <a:pt x="1748" y="911"/>
                </a:lnTo>
                <a:lnTo>
                  <a:pt x="1766" y="883"/>
                </a:lnTo>
                <a:lnTo>
                  <a:pt x="1783" y="855"/>
                </a:lnTo>
                <a:lnTo>
                  <a:pt x="1801" y="827"/>
                </a:lnTo>
                <a:lnTo>
                  <a:pt x="1820" y="800"/>
                </a:lnTo>
                <a:lnTo>
                  <a:pt x="1838" y="773"/>
                </a:lnTo>
              </a:path>
            </a:pathLst>
          </a:custGeom>
          <a:solidFill>
            <a:srgbClr val="FF3333">
              <a:alpha val="20000"/>
            </a:srgbClr>
          </a:solidFill>
          <a:ln w="25400">
            <a:solidFill>
              <a:srgbClr val="262626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" name="Freeform 383"/>
          <xdr:cNvSpPr>
            <a:spLocks/>
          </xdr:cNvSpPr>
        </xdr:nvSpPr>
        <xdr:spPr bwMode="auto">
          <a:xfrm>
            <a:off x="565940" y="1258057"/>
            <a:ext cx="1054698" cy="991636"/>
          </a:xfrm>
          <a:custGeom>
            <a:avLst/>
            <a:gdLst>
              <a:gd name="T0" fmla="*/ 2147483647 w 2343"/>
              <a:gd name="T1" fmla="*/ 2147483647 h 2198"/>
              <a:gd name="T2" fmla="*/ 2147483647 w 2343"/>
              <a:gd name="T3" fmla="*/ 2147483647 h 2198"/>
              <a:gd name="T4" fmla="*/ 2147483647 w 2343"/>
              <a:gd name="T5" fmla="*/ 2147483647 h 2198"/>
              <a:gd name="T6" fmla="*/ 2147483647 w 2343"/>
              <a:gd name="T7" fmla="*/ 2147483647 h 2198"/>
              <a:gd name="T8" fmla="*/ 2147483647 w 2343"/>
              <a:gd name="T9" fmla="*/ 2147483647 h 2198"/>
              <a:gd name="T10" fmla="*/ 2147483647 w 2343"/>
              <a:gd name="T11" fmla="*/ 2147483647 h 2198"/>
              <a:gd name="T12" fmla="*/ 2147483647 w 2343"/>
              <a:gd name="T13" fmla="*/ 2147483647 h 2198"/>
              <a:gd name="T14" fmla="*/ 2147483647 w 2343"/>
              <a:gd name="T15" fmla="*/ 2147483647 h 2198"/>
              <a:gd name="T16" fmla="*/ 2147483647 w 2343"/>
              <a:gd name="T17" fmla="*/ 2147483647 h 2198"/>
              <a:gd name="T18" fmla="*/ 2147483647 w 2343"/>
              <a:gd name="T19" fmla="*/ 2147483647 h 2198"/>
              <a:gd name="T20" fmla="*/ 2147483647 w 2343"/>
              <a:gd name="T21" fmla="*/ 2147483647 h 2198"/>
              <a:gd name="T22" fmla="*/ 2147483647 w 2343"/>
              <a:gd name="T23" fmla="*/ 2147483647 h 2198"/>
              <a:gd name="T24" fmla="*/ 2147483647 w 2343"/>
              <a:gd name="T25" fmla="*/ 2147483647 h 2198"/>
              <a:gd name="T26" fmla="*/ 2147483647 w 2343"/>
              <a:gd name="T27" fmla="*/ 2147483647 h 2198"/>
              <a:gd name="T28" fmla="*/ 2147483647 w 2343"/>
              <a:gd name="T29" fmla="*/ 2147483647 h 2198"/>
              <a:gd name="T30" fmla="*/ 2147483647 w 2343"/>
              <a:gd name="T31" fmla="*/ 2147483647 h 2198"/>
              <a:gd name="T32" fmla="*/ 2147483647 w 2343"/>
              <a:gd name="T33" fmla="*/ 2147483647 h 2198"/>
              <a:gd name="T34" fmla="*/ 2147483647 w 2343"/>
              <a:gd name="T35" fmla="*/ 2147483647 h 2198"/>
              <a:gd name="T36" fmla="*/ 2147483647 w 2343"/>
              <a:gd name="T37" fmla="*/ 2147483647 h 2198"/>
              <a:gd name="T38" fmla="*/ 2147483647 w 2343"/>
              <a:gd name="T39" fmla="*/ 2147483647 h 2198"/>
              <a:gd name="T40" fmla="*/ 2147483647 w 2343"/>
              <a:gd name="T41" fmla="*/ 2147483647 h 2198"/>
              <a:gd name="T42" fmla="*/ 2147483647 w 2343"/>
              <a:gd name="T43" fmla="*/ 2147483647 h 2198"/>
              <a:gd name="T44" fmla="*/ 2147483647 w 2343"/>
              <a:gd name="T45" fmla="*/ 2147483647 h 2198"/>
              <a:gd name="T46" fmla="*/ 2147483647 w 2343"/>
              <a:gd name="T47" fmla="*/ 2147483647 h 2198"/>
              <a:gd name="T48" fmla="*/ 2147483647 w 2343"/>
              <a:gd name="T49" fmla="*/ 2147483647 h 2198"/>
              <a:gd name="T50" fmla="*/ 2147483647 w 2343"/>
              <a:gd name="T51" fmla="*/ 2147483647 h 2198"/>
              <a:gd name="T52" fmla="*/ 2147483647 w 2343"/>
              <a:gd name="T53" fmla="*/ 2147483647 h 2198"/>
              <a:gd name="T54" fmla="*/ 2147483647 w 2343"/>
              <a:gd name="T55" fmla="*/ 2147483647 h 2198"/>
              <a:gd name="T56" fmla="*/ 2147483647 w 2343"/>
              <a:gd name="T57" fmla="*/ 2147483647 h 2198"/>
              <a:gd name="T58" fmla="*/ 2147483647 w 2343"/>
              <a:gd name="T59" fmla="*/ 2147483647 h 2198"/>
              <a:gd name="T60" fmla="*/ 2147483647 w 2343"/>
              <a:gd name="T61" fmla="*/ 2147483647 h 2198"/>
              <a:gd name="T62" fmla="*/ 2147483647 w 2343"/>
              <a:gd name="T63" fmla="*/ 2147483647 h 2198"/>
              <a:gd name="T64" fmla="*/ 2147483647 w 2343"/>
              <a:gd name="T65" fmla="*/ 2147483647 h 2198"/>
              <a:gd name="T66" fmla="*/ 2147483647 w 2343"/>
              <a:gd name="T67" fmla="*/ 2147483647 h 2198"/>
              <a:gd name="T68" fmla="*/ 2147483647 w 2343"/>
              <a:gd name="T69" fmla="*/ 2147483647 h 2198"/>
              <a:gd name="T70" fmla="*/ 2147483647 w 2343"/>
              <a:gd name="T71" fmla="*/ 2147483647 h 2198"/>
              <a:gd name="T72" fmla="*/ 2147483647 w 2343"/>
              <a:gd name="T73" fmla="*/ 2147483647 h 2198"/>
              <a:gd name="T74" fmla="*/ 2147483647 w 2343"/>
              <a:gd name="T75" fmla="*/ 2147483647 h 2198"/>
              <a:gd name="T76" fmla="*/ 2147483647 w 2343"/>
              <a:gd name="T77" fmla="*/ 2147483647 h 2198"/>
              <a:gd name="T78" fmla="*/ 2147483647 w 2343"/>
              <a:gd name="T79" fmla="*/ 2147483647 h 2198"/>
              <a:gd name="T80" fmla="*/ 2147483647 w 2343"/>
              <a:gd name="T81" fmla="*/ 2147483647 h 2198"/>
              <a:gd name="T82" fmla="*/ 2147483647 w 2343"/>
              <a:gd name="T83" fmla="*/ 2147483647 h 2198"/>
              <a:gd name="T84" fmla="*/ 2147483647 w 2343"/>
              <a:gd name="T85" fmla="*/ 2147483647 h 2198"/>
              <a:gd name="T86" fmla="*/ 2147483647 w 2343"/>
              <a:gd name="T87" fmla="*/ 2147483647 h 2198"/>
              <a:gd name="T88" fmla="*/ 2147483647 w 2343"/>
              <a:gd name="T89" fmla="*/ 2147483647 h 2198"/>
              <a:gd name="T90" fmla="*/ 2147483647 w 2343"/>
              <a:gd name="T91" fmla="*/ 2147483647 h 2198"/>
              <a:gd name="T92" fmla="*/ 2147483647 w 2343"/>
              <a:gd name="T93" fmla="*/ 2147483647 h 2198"/>
              <a:gd name="T94" fmla="*/ 2147483647 w 2343"/>
              <a:gd name="T95" fmla="*/ 2147483647 h 2198"/>
              <a:gd name="T96" fmla="*/ 2147483647 w 2343"/>
              <a:gd name="T97" fmla="*/ 2147483647 h 2198"/>
              <a:gd name="T98" fmla="*/ 2147483647 w 2343"/>
              <a:gd name="T99" fmla="*/ 2147483647 h 2198"/>
              <a:gd name="T100" fmla="*/ 2147483647 w 2343"/>
              <a:gd name="T101" fmla="*/ 2147483647 h 2198"/>
              <a:gd name="T102" fmla="*/ 2147483647 w 2343"/>
              <a:gd name="T103" fmla="*/ 2147483647 h 2198"/>
              <a:gd name="T104" fmla="*/ 2147483647 w 2343"/>
              <a:gd name="T105" fmla="*/ 2147483647 h 2198"/>
              <a:gd name="T106" fmla="*/ 2147483647 w 2343"/>
              <a:gd name="T107" fmla="*/ 2147483647 h 2198"/>
              <a:gd name="T108" fmla="*/ 2147483647 w 2343"/>
              <a:gd name="T109" fmla="*/ 2147483647 h 2198"/>
              <a:gd name="T110" fmla="*/ 2147483647 w 2343"/>
              <a:gd name="T111" fmla="*/ 2147483647 h 2198"/>
              <a:gd name="T112" fmla="*/ 2147483647 w 2343"/>
              <a:gd name="T113" fmla="*/ 2147483647 h 2198"/>
              <a:gd name="T114" fmla="*/ 2147483647 w 2343"/>
              <a:gd name="T115" fmla="*/ 2147483647 h 2198"/>
              <a:gd name="T116" fmla="*/ 2147483647 w 2343"/>
              <a:gd name="T117" fmla="*/ 2147483647 h 2198"/>
              <a:gd name="T118" fmla="*/ 2147483647 w 2343"/>
              <a:gd name="T119" fmla="*/ 2147483647 h 2198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w 2343"/>
              <a:gd name="T181" fmla="*/ 0 h 2198"/>
              <a:gd name="T182" fmla="*/ 2343 w 2343"/>
              <a:gd name="T183" fmla="*/ 2198 h 2198"/>
            </a:gdLst>
            <a:ahLst/>
            <a:cxnLst>
              <a:cxn ang="T120">
                <a:pos x="T0" y="T1"/>
              </a:cxn>
              <a:cxn ang="T121">
                <a:pos x="T2" y="T3"/>
              </a:cxn>
              <a:cxn ang="T122">
                <a:pos x="T4" y="T5"/>
              </a:cxn>
              <a:cxn ang="T123">
                <a:pos x="T6" y="T7"/>
              </a:cxn>
              <a:cxn ang="T124">
                <a:pos x="T8" y="T9"/>
              </a:cxn>
              <a:cxn ang="T125">
                <a:pos x="T10" y="T11"/>
              </a:cxn>
              <a:cxn ang="T126">
                <a:pos x="T12" y="T13"/>
              </a:cxn>
              <a:cxn ang="T127">
                <a:pos x="T14" y="T15"/>
              </a:cxn>
              <a:cxn ang="T128">
                <a:pos x="T16" y="T17"/>
              </a:cxn>
              <a:cxn ang="T129">
                <a:pos x="T18" y="T19"/>
              </a:cxn>
              <a:cxn ang="T130">
                <a:pos x="T20" y="T21"/>
              </a:cxn>
              <a:cxn ang="T131">
                <a:pos x="T22" y="T23"/>
              </a:cxn>
              <a:cxn ang="T132">
                <a:pos x="T24" y="T25"/>
              </a:cxn>
              <a:cxn ang="T133">
                <a:pos x="T26" y="T27"/>
              </a:cxn>
              <a:cxn ang="T134">
                <a:pos x="T28" y="T29"/>
              </a:cxn>
              <a:cxn ang="T135">
                <a:pos x="T30" y="T31"/>
              </a:cxn>
              <a:cxn ang="T136">
                <a:pos x="T32" y="T33"/>
              </a:cxn>
              <a:cxn ang="T137">
                <a:pos x="T34" y="T35"/>
              </a:cxn>
              <a:cxn ang="T138">
                <a:pos x="T36" y="T37"/>
              </a:cxn>
              <a:cxn ang="T139">
                <a:pos x="T38" y="T39"/>
              </a:cxn>
              <a:cxn ang="T140">
                <a:pos x="T40" y="T41"/>
              </a:cxn>
              <a:cxn ang="T141">
                <a:pos x="T42" y="T43"/>
              </a:cxn>
              <a:cxn ang="T142">
                <a:pos x="T44" y="T45"/>
              </a:cxn>
              <a:cxn ang="T143">
                <a:pos x="T46" y="T47"/>
              </a:cxn>
              <a:cxn ang="T144">
                <a:pos x="T48" y="T49"/>
              </a:cxn>
              <a:cxn ang="T145">
                <a:pos x="T50" y="T51"/>
              </a:cxn>
              <a:cxn ang="T146">
                <a:pos x="T52" y="T53"/>
              </a:cxn>
              <a:cxn ang="T147">
                <a:pos x="T54" y="T55"/>
              </a:cxn>
              <a:cxn ang="T148">
                <a:pos x="T56" y="T57"/>
              </a:cxn>
              <a:cxn ang="T149">
                <a:pos x="T58" y="T59"/>
              </a:cxn>
              <a:cxn ang="T150">
                <a:pos x="T60" y="T61"/>
              </a:cxn>
              <a:cxn ang="T151">
                <a:pos x="T62" y="T63"/>
              </a:cxn>
              <a:cxn ang="T152">
                <a:pos x="T64" y="T65"/>
              </a:cxn>
              <a:cxn ang="T153">
                <a:pos x="T66" y="T67"/>
              </a:cxn>
              <a:cxn ang="T154">
                <a:pos x="T68" y="T69"/>
              </a:cxn>
              <a:cxn ang="T155">
                <a:pos x="T70" y="T71"/>
              </a:cxn>
              <a:cxn ang="T156">
                <a:pos x="T72" y="T73"/>
              </a:cxn>
              <a:cxn ang="T157">
                <a:pos x="T74" y="T75"/>
              </a:cxn>
              <a:cxn ang="T158">
                <a:pos x="T76" y="T77"/>
              </a:cxn>
              <a:cxn ang="T159">
                <a:pos x="T78" y="T79"/>
              </a:cxn>
              <a:cxn ang="T160">
                <a:pos x="T80" y="T81"/>
              </a:cxn>
              <a:cxn ang="T161">
                <a:pos x="T82" y="T83"/>
              </a:cxn>
              <a:cxn ang="T162">
                <a:pos x="T84" y="T85"/>
              </a:cxn>
              <a:cxn ang="T163">
                <a:pos x="T86" y="T87"/>
              </a:cxn>
              <a:cxn ang="T164">
                <a:pos x="T88" y="T89"/>
              </a:cxn>
              <a:cxn ang="T165">
                <a:pos x="T90" y="T91"/>
              </a:cxn>
              <a:cxn ang="T166">
                <a:pos x="T92" y="T93"/>
              </a:cxn>
              <a:cxn ang="T167">
                <a:pos x="T94" y="T95"/>
              </a:cxn>
              <a:cxn ang="T168">
                <a:pos x="T96" y="T97"/>
              </a:cxn>
              <a:cxn ang="T169">
                <a:pos x="T98" y="T99"/>
              </a:cxn>
              <a:cxn ang="T170">
                <a:pos x="T100" y="T101"/>
              </a:cxn>
              <a:cxn ang="T171">
                <a:pos x="T102" y="T103"/>
              </a:cxn>
              <a:cxn ang="T172">
                <a:pos x="T104" y="T105"/>
              </a:cxn>
              <a:cxn ang="T173">
                <a:pos x="T106" y="T107"/>
              </a:cxn>
              <a:cxn ang="T174">
                <a:pos x="T108" y="T109"/>
              </a:cxn>
              <a:cxn ang="T175">
                <a:pos x="T110" y="T111"/>
              </a:cxn>
              <a:cxn ang="T176">
                <a:pos x="T112" y="T113"/>
              </a:cxn>
              <a:cxn ang="T177">
                <a:pos x="T114" y="T115"/>
              </a:cxn>
              <a:cxn ang="T178">
                <a:pos x="T116" y="T117"/>
              </a:cxn>
              <a:cxn ang="T179">
                <a:pos x="T118" y="T119"/>
              </a:cxn>
            </a:cxnLst>
            <a:rect l="T180" t="T181" r="T182" b="T183"/>
            <a:pathLst>
              <a:path w="2343" h="2198">
                <a:moveTo>
                  <a:pt x="2343" y="1280"/>
                </a:moveTo>
                <a:lnTo>
                  <a:pt x="2305" y="1173"/>
                </a:lnTo>
                <a:lnTo>
                  <a:pt x="2268" y="1066"/>
                </a:lnTo>
                <a:lnTo>
                  <a:pt x="2231" y="960"/>
                </a:lnTo>
                <a:lnTo>
                  <a:pt x="2194" y="853"/>
                </a:lnTo>
                <a:lnTo>
                  <a:pt x="2156" y="747"/>
                </a:lnTo>
                <a:lnTo>
                  <a:pt x="2119" y="640"/>
                </a:lnTo>
                <a:lnTo>
                  <a:pt x="2082" y="533"/>
                </a:lnTo>
                <a:lnTo>
                  <a:pt x="2045" y="427"/>
                </a:lnTo>
                <a:lnTo>
                  <a:pt x="2007" y="320"/>
                </a:lnTo>
                <a:lnTo>
                  <a:pt x="1970" y="213"/>
                </a:lnTo>
                <a:lnTo>
                  <a:pt x="1933" y="107"/>
                </a:lnTo>
                <a:lnTo>
                  <a:pt x="1896" y="0"/>
                </a:lnTo>
                <a:lnTo>
                  <a:pt x="1849" y="17"/>
                </a:lnTo>
                <a:lnTo>
                  <a:pt x="1803" y="34"/>
                </a:lnTo>
                <a:lnTo>
                  <a:pt x="1757" y="52"/>
                </a:lnTo>
                <a:lnTo>
                  <a:pt x="1711" y="70"/>
                </a:lnTo>
                <a:lnTo>
                  <a:pt x="1665" y="89"/>
                </a:lnTo>
                <a:lnTo>
                  <a:pt x="1619" y="108"/>
                </a:lnTo>
                <a:lnTo>
                  <a:pt x="1574" y="128"/>
                </a:lnTo>
                <a:lnTo>
                  <a:pt x="1529" y="149"/>
                </a:lnTo>
                <a:lnTo>
                  <a:pt x="1484" y="170"/>
                </a:lnTo>
                <a:lnTo>
                  <a:pt x="1439" y="192"/>
                </a:lnTo>
                <a:lnTo>
                  <a:pt x="1395" y="214"/>
                </a:lnTo>
                <a:lnTo>
                  <a:pt x="1351" y="236"/>
                </a:lnTo>
                <a:lnTo>
                  <a:pt x="1307" y="260"/>
                </a:lnTo>
                <a:lnTo>
                  <a:pt x="1264" y="283"/>
                </a:lnTo>
                <a:lnTo>
                  <a:pt x="1221" y="308"/>
                </a:lnTo>
                <a:lnTo>
                  <a:pt x="1178" y="333"/>
                </a:lnTo>
                <a:lnTo>
                  <a:pt x="1135" y="358"/>
                </a:lnTo>
                <a:lnTo>
                  <a:pt x="1093" y="384"/>
                </a:lnTo>
                <a:lnTo>
                  <a:pt x="1051" y="410"/>
                </a:lnTo>
                <a:lnTo>
                  <a:pt x="1009" y="437"/>
                </a:lnTo>
                <a:lnTo>
                  <a:pt x="968" y="464"/>
                </a:lnTo>
                <a:lnTo>
                  <a:pt x="927" y="492"/>
                </a:lnTo>
                <a:lnTo>
                  <a:pt x="887" y="520"/>
                </a:lnTo>
                <a:lnTo>
                  <a:pt x="846" y="549"/>
                </a:lnTo>
                <a:lnTo>
                  <a:pt x="807" y="579"/>
                </a:lnTo>
                <a:lnTo>
                  <a:pt x="767" y="609"/>
                </a:lnTo>
                <a:lnTo>
                  <a:pt x="728" y="639"/>
                </a:lnTo>
                <a:lnTo>
                  <a:pt x="689" y="670"/>
                </a:lnTo>
                <a:lnTo>
                  <a:pt x="651" y="701"/>
                </a:lnTo>
                <a:lnTo>
                  <a:pt x="613" y="733"/>
                </a:lnTo>
                <a:lnTo>
                  <a:pt x="575" y="765"/>
                </a:lnTo>
                <a:lnTo>
                  <a:pt x="538" y="797"/>
                </a:lnTo>
                <a:lnTo>
                  <a:pt x="501" y="831"/>
                </a:lnTo>
                <a:lnTo>
                  <a:pt x="465" y="864"/>
                </a:lnTo>
                <a:lnTo>
                  <a:pt x="428" y="898"/>
                </a:lnTo>
                <a:lnTo>
                  <a:pt x="393" y="933"/>
                </a:lnTo>
                <a:lnTo>
                  <a:pt x="358" y="967"/>
                </a:lnTo>
                <a:lnTo>
                  <a:pt x="323" y="1003"/>
                </a:lnTo>
                <a:lnTo>
                  <a:pt x="289" y="1038"/>
                </a:lnTo>
                <a:lnTo>
                  <a:pt x="255" y="1075"/>
                </a:lnTo>
                <a:lnTo>
                  <a:pt x="221" y="1111"/>
                </a:lnTo>
                <a:lnTo>
                  <a:pt x="188" y="1148"/>
                </a:lnTo>
                <a:lnTo>
                  <a:pt x="156" y="1185"/>
                </a:lnTo>
                <a:lnTo>
                  <a:pt x="124" y="1223"/>
                </a:lnTo>
                <a:lnTo>
                  <a:pt x="92" y="1261"/>
                </a:lnTo>
                <a:lnTo>
                  <a:pt x="61" y="1300"/>
                </a:lnTo>
                <a:lnTo>
                  <a:pt x="30" y="1338"/>
                </a:lnTo>
                <a:lnTo>
                  <a:pt x="0" y="1378"/>
                </a:lnTo>
                <a:lnTo>
                  <a:pt x="90" y="1446"/>
                </a:lnTo>
                <a:lnTo>
                  <a:pt x="180" y="1514"/>
                </a:lnTo>
                <a:lnTo>
                  <a:pt x="270" y="1583"/>
                </a:lnTo>
                <a:lnTo>
                  <a:pt x="359" y="1651"/>
                </a:lnTo>
                <a:lnTo>
                  <a:pt x="449" y="1719"/>
                </a:lnTo>
                <a:lnTo>
                  <a:pt x="539" y="1788"/>
                </a:lnTo>
                <a:lnTo>
                  <a:pt x="629" y="1856"/>
                </a:lnTo>
                <a:lnTo>
                  <a:pt x="719" y="1924"/>
                </a:lnTo>
                <a:lnTo>
                  <a:pt x="809" y="1993"/>
                </a:lnTo>
                <a:lnTo>
                  <a:pt x="899" y="2061"/>
                </a:lnTo>
                <a:lnTo>
                  <a:pt x="989" y="2130"/>
                </a:lnTo>
                <a:lnTo>
                  <a:pt x="1079" y="2198"/>
                </a:lnTo>
                <a:lnTo>
                  <a:pt x="1099" y="2172"/>
                </a:lnTo>
                <a:lnTo>
                  <a:pt x="1119" y="2146"/>
                </a:lnTo>
                <a:lnTo>
                  <a:pt x="1140" y="2120"/>
                </a:lnTo>
                <a:lnTo>
                  <a:pt x="1161" y="2095"/>
                </a:lnTo>
                <a:lnTo>
                  <a:pt x="1182" y="2070"/>
                </a:lnTo>
                <a:lnTo>
                  <a:pt x="1204" y="2045"/>
                </a:lnTo>
                <a:lnTo>
                  <a:pt x="1226" y="2020"/>
                </a:lnTo>
                <a:lnTo>
                  <a:pt x="1248" y="1996"/>
                </a:lnTo>
                <a:lnTo>
                  <a:pt x="1271" y="1972"/>
                </a:lnTo>
                <a:lnTo>
                  <a:pt x="1294" y="1948"/>
                </a:lnTo>
                <a:lnTo>
                  <a:pt x="1317" y="1924"/>
                </a:lnTo>
                <a:lnTo>
                  <a:pt x="1341" y="1901"/>
                </a:lnTo>
                <a:lnTo>
                  <a:pt x="1364" y="1878"/>
                </a:lnTo>
                <a:lnTo>
                  <a:pt x="1388" y="1856"/>
                </a:lnTo>
                <a:lnTo>
                  <a:pt x="1413" y="1833"/>
                </a:lnTo>
                <a:lnTo>
                  <a:pt x="1437" y="1811"/>
                </a:lnTo>
                <a:lnTo>
                  <a:pt x="1462" y="1789"/>
                </a:lnTo>
                <a:lnTo>
                  <a:pt x="1487" y="1768"/>
                </a:lnTo>
                <a:lnTo>
                  <a:pt x="1513" y="1747"/>
                </a:lnTo>
                <a:lnTo>
                  <a:pt x="1538" y="1726"/>
                </a:lnTo>
                <a:lnTo>
                  <a:pt x="1564" y="1705"/>
                </a:lnTo>
                <a:lnTo>
                  <a:pt x="1590" y="1685"/>
                </a:lnTo>
                <a:lnTo>
                  <a:pt x="1616" y="1665"/>
                </a:lnTo>
                <a:lnTo>
                  <a:pt x="1643" y="1646"/>
                </a:lnTo>
                <a:lnTo>
                  <a:pt x="1670" y="1626"/>
                </a:lnTo>
                <a:lnTo>
                  <a:pt x="1697" y="1608"/>
                </a:lnTo>
                <a:lnTo>
                  <a:pt x="1724" y="1589"/>
                </a:lnTo>
                <a:lnTo>
                  <a:pt x="1752" y="1571"/>
                </a:lnTo>
                <a:lnTo>
                  <a:pt x="1779" y="1553"/>
                </a:lnTo>
                <a:lnTo>
                  <a:pt x="1807" y="1535"/>
                </a:lnTo>
                <a:lnTo>
                  <a:pt x="1836" y="1518"/>
                </a:lnTo>
                <a:lnTo>
                  <a:pt x="1864" y="1501"/>
                </a:lnTo>
                <a:lnTo>
                  <a:pt x="1892" y="1485"/>
                </a:lnTo>
                <a:lnTo>
                  <a:pt x="1921" y="1468"/>
                </a:lnTo>
                <a:lnTo>
                  <a:pt x="1950" y="1453"/>
                </a:lnTo>
                <a:lnTo>
                  <a:pt x="1979" y="1437"/>
                </a:lnTo>
                <a:lnTo>
                  <a:pt x="2009" y="1422"/>
                </a:lnTo>
                <a:lnTo>
                  <a:pt x="2038" y="1407"/>
                </a:lnTo>
                <a:lnTo>
                  <a:pt x="2068" y="1393"/>
                </a:lnTo>
                <a:lnTo>
                  <a:pt x="2098" y="1379"/>
                </a:lnTo>
                <a:lnTo>
                  <a:pt x="2128" y="1365"/>
                </a:lnTo>
                <a:lnTo>
                  <a:pt x="2158" y="1352"/>
                </a:lnTo>
                <a:lnTo>
                  <a:pt x="2189" y="1339"/>
                </a:lnTo>
                <a:lnTo>
                  <a:pt x="2219" y="1326"/>
                </a:lnTo>
                <a:lnTo>
                  <a:pt x="2250" y="1314"/>
                </a:lnTo>
                <a:lnTo>
                  <a:pt x="2281" y="1302"/>
                </a:lnTo>
                <a:lnTo>
                  <a:pt x="2311" y="1291"/>
                </a:lnTo>
                <a:lnTo>
                  <a:pt x="2343" y="1280"/>
                </a:lnTo>
              </a:path>
            </a:pathLst>
          </a:custGeom>
          <a:solidFill>
            <a:srgbClr val="FF3333">
              <a:alpha val="40000"/>
            </a:srgbClr>
          </a:solidFill>
          <a:ln w="25400">
            <a:solidFill>
              <a:srgbClr val="262626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247518</xdr:colOff>
      <xdr:row>31</xdr:row>
      <xdr:rowOff>89051</xdr:rowOff>
    </xdr:from>
    <xdr:to>
      <xdr:col>6</xdr:col>
      <xdr:colOff>279127</xdr:colOff>
      <xdr:row>45</xdr:row>
      <xdr:rowOff>144503</xdr:rowOff>
    </xdr:to>
    <xdr:graphicFrame macro="">
      <xdr:nvGraphicFramePr>
        <xdr:cNvPr id="2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491204</xdr:colOff>
      <xdr:row>46</xdr:row>
      <xdr:rowOff>35956</xdr:rowOff>
    </xdr:from>
    <xdr:to>
      <xdr:col>6</xdr:col>
      <xdr:colOff>49098</xdr:colOff>
      <xdr:row>48</xdr:row>
      <xdr:rowOff>83683</xdr:rowOff>
    </xdr:to>
    <xdr:sp macro="" textlink="'Dashboard Configuration Page'!J20">
      <xdr:nvSpPr>
        <xdr:cNvPr id="262" name="TextBox 261"/>
        <xdr:cNvSpPr txBox="1"/>
      </xdr:nvSpPr>
      <xdr:spPr bwMode="auto">
        <a:xfrm>
          <a:off x="491204" y="9545081"/>
          <a:ext cx="3558394" cy="428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9FE33790-8711-4A2A-A169-41E1DFE509CC}" type="TxLink">
            <a:rPr lang="en-US" sz="12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x millions USD$</a:t>
          </a:fld>
          <a:endParaRPr lang="en-US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20802</xdr:colOff>
      <xdr:row>29</xdr:row>
      <xdr:rowOff>25659</xdr:rowOff>
    </xdr:from>
    <xdr:to>
      <xdr:col>5</xdr:col>
      <xdr:colOff>500524</xdr:colOff>
      <xdr:row>33</xdr:row>
      <xdr:rowOff>111585</xdr:rowOff>
    </xdr:to>
    <xdr:sp macro="" textlink="'Dashboard Configuration Page'!J18">
      <xdr:nvSpPr>
        <xdr:cNvPr id="263" name="TextBox 262"/>
        <xdr:cNvSpPr txBox="1"/>
      </xdr:nvSpPr>
      <xdr:spPr bwMode="auto">
        <a:xfrm>
          <a:off x="624052" y="6296284"/>
          <a:ext cx="3273722" cy="847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96977A-02EB-4E9C-8869-63B5D9E3A64F}" type="TxLink">
            <a:rPr lang="en-US" sz="2400" b="1" i="0" u="none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pPr algn="ctr"/>
            <a:t>Q3 Sales           Target: $2.7m</a:t>
          </a:fld>
          <a:endParaRPr lang="en-US" sz="2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362408</xdr:colOff>
      <xdr:row>42</xdr:row>
      <xdr:rowOff>169156</xdr:rowOff>
    </xdr:from>
    <xdr:to>
      <xdr:col>2</xdr:col>
      <xdr:colOff>300034</xdr:colOff>
      <xdr:row>44</xdr:row>
      <xdr:rowOff>64446</xdr:rowOff>
    </xdr:to>
    <xdr:sp macro="" textlink="'Dashboard Calculations - Locked'!I4">
      <xdr:nvSpPr>
        <xdr:cNvPr id="264" name="TextBox 263"/>
        <xdr:cNvSpPr txBox="1"/>
      </xdr:nvSpPr>
      <xdr:spPr bwMode="auto">
        <a:xfrm>
          <a:off x="965658" y="8916281"/>
          <a:ext cx="540876" cy="27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0DB30CBE-1AB6-44D0-BAE2-54BD678E36A9}" type="TxLink">
            <a:rPr lang="en-US" sz="1100" b="1" i="0" u="none" strike="noStrike" cap="none" spc="0">
              <a:ln>
                <a:noFill/>
              </a:ln>
              <a:solidFill>
                <a:srgbClr val="000000"/>
              </a:solidFill>
              <a:effectLst/>
              <a:latin typeface="+mn-lt"/>
              <a:cs typeface="Arial"/>
            </a:rPr>
            <a:pPr algn="ctr"/>
            <a:t>0.0</a:t>
          </a:fld>
          <a:endParaRPr lang="en-US" sz="1100" b="1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  <xdr:twoCellAnchor>
    <xdr:from>
      <xdr:col>1</xdr:col>
      <xdr:colOff>561677</xdr:colOff>
      <xdr:row>40</xdr:row>
      <xdr:rowOff>7103</xdr:rowOff>
    </xdr:from>
    <xdr:to>
      <xdr:col>2</xdr:col>
      <xdr:colOff>508792</xdr:colOff>
      <xdr:row>41</xdr:row>
      <xdr:rowOff>92893</xdr:rowOff>
    </xdr:to>
    <xdr:sp macro="" textlink="'Dashboard Calculations - Locked'!I7">
      <xdr:nvSpPr>
        <xdr:cNvPr id="265" name="TextBox 264"/>
        <xdr:cNvSpPr txBox="1"/>
      </xdr:nvSpPr>
      <xdr:spPr bwMode="auto">
        <a:xfrm>
          <a:off x="1164927" y="8373228"/>
          <a:ext cx="550365" cy="27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5D4F76D0-3D40-427C-B3B2-BE17AC2F62A2}" type="TxLink">
            <a:rPr lang="en-US" sz="1100" b="1" i="0" u="none" strike="noStrike" cap="none" spc="0">
              <a:ln>
                <a:noFill/>
              </a:ln>
              <a:solidFill>
                <a:srgbClr val="000000"/>
              </a:solidFill>
              <a:effectLst/>
              <a:latin typeface="+mn-lt"/>
              <a:cs typeface="Arial"/>
            </a:rPr>
            <a:pPr algn="ctr"/>
            <a:t>0.5</a:t>
          </a:fld>
          <a:endParaRPr lang="en-US" sz="1100" b="1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  <xdr:twoCellAnchor>
    <xdr:from>
      <xdr:col>2</xdr:col>
      <xdr:colOff>451858</xdr:colOff>
      <xdr:row>37</xdr:row>
      <xdr:rowOff>178457</xdr:rowOff>
    </xdr:from>
    <xdr:to>
      <xdr:col>3</xdr:col>
      <xdr:colOff>217962</xdr:colOff>
      <xdr:row>39</xdr:row>
      <xdr:rowOff>73747</xdr:rowOff>
    </xdr:to>
    <xdr:sp macro="" textlink="'Dashboard Calculations - Locked'!I8">
      <xdr:nvSpPr>
        <xdr:cNvPr id="266" name="TextBox 265"/>
        <xdr:cNvSpPr txBox="1"/>
      </xdr:nvSpPr>
      <xdr:spPr bwMode="auto">
        <a:xfrm>
          <a:off x="1658358" y="7973082"/>
          <a:ext cx="559854" cy="27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DCF9F54-B43E-4914-A969-BB61404433E1}" type="TxLink">
            <a:rPr lang="en-US" sz="1100" b="1" i="0" u="none" strike="noStrike" cap="none" spc="0">
              <a:ln>
                <a:noFill/>
              </a:ln>
              <a:solidFill>
                <a:srgbClr val="000000"/>
              </a:solidFill>
              <a:effectLst/>
              <a:latin typeface="+mn-lt"/>
              <a:cs typeface="Arial"/>
            </a:rPr>
            <a:pPr algn="ctr"/>
            <a:t>1.1</a:t>
          </a:fld>
          <a:endParaRPr lang="en-US" sz="1100" b="1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  <xdr:twoCellAnchor>
    <xdr:from>
      <xdr:col>3</xdr:col>
      <xdr:colOff>303363</xdr:colOff>
      <xdr:row>37</xdr:row>
      <xdr:rowOff>187985</xdr:rowOff>
    </xdr:from>
    <xdr:to>
      <xdr:col>4</xdr:col>
      <xdr:colOff>69467</xdr:colOff>
      <xdr:row>39</xdr:row>
      <xdr:rowOff>83275</xdr:rowOff>
    </xdr:to>
    <xdr:sp macro="" textlink="'Dashboard Calculations - Locked'!I9">
      <xdr:nvSpPr>
        <xdr:cNvPr id="268" name="TextBox 267"/>
        <xdr:cNvSpPr txBox="1"/>
      </xdr:nvSpPr>
      <xdr:spPr bwMode="auto">
        <a:xfrm>
          <a:off x="2303613" y="7982610"/>
          <a:ext cx="559854" cy="27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7D387304-5A2B-46E8-98E9-125FCA82A5A1}" type="TxLink">
            <a:rPr lang="en-US" sz="1100" b="1" i="0" u="none" strike="noStrike" cap="none" spc="0">
              <a:ln>
                <a:noFill/>
              </a:ln>
              <a:solidFill>
                <a:srgbClr val="000000"/>
              </a:solidFill>
              <a:effectLst/>
              <a:latin typeface="+mn-lt"/>
              <a:cs typeface="Arial"/>
            </a:rPr>
            <a:pPr algn="ctr"/>
            <a:t>1.6</a:t>
          </a:fld>
          <a:endParaRPr lang="en-US" sz="1100" b="1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  <xdr:twoCellAnchor>
    <xdr:from>
      <xdr:col>3</xdr:col>
      <xdr:colOff>787305</xdr:colOff>
      <xdr:row>40</xdr:row>
      <xdr:rowOff>16630</xdr:rowOff>
    </xdr:from>
    <xdr:to>
      <xdr:col>4</xdr:col>
      <xdr:colOff>543920</xdr:colOff>
      <xdr:row>41</xdr:row>
      <xdr:rowOff>102420</xdr:rowOff>
    </xdr:to>
    <xdr:sp macro="" textlink="'Dashboard Calculations - Locked'!I10">
      <xdr:nvSpPr>
        <xdr:cNvPr id="274" name="TextBox 273"/>
        <xdr:cNvSpPr txBox="1"/>
      </xdr:nvSpPr>
      <xdr:spPr bwMode="auto">
        <a:xfrm>
          <a:off x="2787555" y="8382755"/>
          <a:ext cx="550365" cy="27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0C005E65-F53F-4FA3-B9C1-01FF9D48F1A6}" type="TxLink">
            <a:rPr lang="en-US" sz="1100" b="1" i="0" u="none" strike="noStrike" cap="none" spc="0">
              <a:ln>
                <a:noFill/>
              </a:ln>
              <a:solidFill>
                <a:srgbClr val="000000"/>
              </a:solidFill>
              <a:effectLst/>
              <a:latin typeface="+mn-lt"/>
              <a:cs typeface="Arial"/>
            </a:rPr>
            <a:pPr algn="ctr"/>
            <a:t>2.2</a:t>
          </a:fld>
          <a:endParaRPr lang="en-US" sz="1100" b="1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  <xdr:twoCellAnchor>
    <xdr:from>
      <xdr:col>4</xdr:col>
      <xdr:colOff>164358</xdr:colOff>
      <xdr:row>42</xdr:row>
      <xdr:rowOff>169156</xdr:rowOff>
    </xdr:from>
    <xdr:to>
      <xdr:col>5</xdr:col>
      <xdr:colOff>120962</xdr:colOff>
      <xdr:row>44</xdr:row>
      <xdr:rowOff>64446</xdr:rowOff>
    </xdr:to>
    <xdr:sp macro="" textlink="'Dashboard Calculations - Locked'!I5">
      <xdr:nvSpPr>
        <xdr:cNvPr id="276" name="TextBox 275"/>
        <xdr:cNvSpPr txBox="1"/>
      </xdr:nvSpPr>
      <xdr:spPr bwMode="auto">
        <a:xfrm>
          <a:off x="2958358" y="8916281"/>
          <a:ext cx="559854" cy="27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49582DCD-8953-41C4-BBB1-297EB69F7AEC}" type="TxLink">
            <a:rPr lang="en-US" sz="1100" b="1" i="0" u="none" strike="noStrike" cap="none" spc="0">
              <a:ln>
                <a:noFill/>
              </a:ln>
              <a:solidFill>
                <a:srgbClr val="000000"/>
              </a:solidFill>
              <a:effectLst/>
              <a:latin typeface="+mn-lt"/>
              <a:cs typeface="Arial"/>
            </a:rPr>
            <a:pPr algn="ctr"/>
            <a:t>2.7</a:t>
          </a:fld>
          <a:endParaRPr lang="en-US" sz="1100" b="1" cap="none" spc="0">
            <a:ln>
              <a:noFill/>
            </a:ln>
            <a:solidFill>
              <a:schemeClr val="tx1"/>
            </a:solidFill>
            <a:effectLst/>
            <a:latin typeface="+mn-lt"/>
          </a:endParaRPr>
        </a:p>
      </xdr:txBody>
    </xdr:sp>
    <xdr:clientData/>
  </xdr:twoCellAnchor>
  <xdr:twoCellAnchor>
    <xdr:from>
      <xdr:col>2</xdr:col>
      <xdr:colOff>527771</xdr:colOff>
      <xdr:row>40</xdr:row>
      <xdr:rowOff>178592</xdr:rowOff>
    </xdr:from>
    <xdr:to>
      <xdr:col>3</xdr:col>
      <xdr:colOff>777816</xdr:colOff>
      <xdr:row>46</xdr:row>
      <xdr:rowOff>35954</xdr:rowOff>
    </xdr:to>
    <xdr:grpSp>
      <xdr:nvGrpSpPr>
        <xdr:cNvPr id="282" name="Group 28"/>
        <xdr:cNvGrpSpPr>
          <a:grpSpLocks/>
        </xdr:cNvGrpSpPr>
      </xdr:nvGrpSpPr>
      <xdr:grpSpPr bwMode="auto">
        <a:xfrm>
          <a:off x="1746971" y="8541542"/>
          <a:ext cx="1050145" cy="1000362"/>
          <a:chOff x="1988560" y="3128827"/>
          <a:chExt cx="1039902" cy="991213"/>
        </a:xfrm>
      </xdr:grpSpPr>
      <xdr:sp macro="" textlink="">
        <xdr:nvSpPr>
          <xdr:cNvPr id="303" name="Oval 3"/>
          <xdr:cNvSpPr/>
        </xdr:nvSpPr>
        <xdr:spPr>
          <a:xfrm>
            <a:off x="2026375" y="3128827"/>
            <a:ext cx="945366" cy="991213"/>
          </a:xfrm>
          <a:prstGeom prst="ellipse">
            <a:avLst/>
          </a:prstGeom>
          <a:solidFill>
            <a:schemeClr val="tx1">
              <a:lumMod val="85000"/>
              <a:lumOff val="15000"/>
            </a:schemeClr>
          </a:solidFill>
          <a:ln>
            <a:solidFill>
              <a:schemeClr val="tx1">
                <a:lumMod val="95000"/>
                <a:lumOff val="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Dashboard Calculations - Locked'!I6">
        <xdr:nvSpPr>
          <xdr:cNvPr id="304" name="TextBox 303"/>
          <xdr:cNvSpPr txBox="1"/>
        </xdr:nvSpPr>
        <xdr:spPr>
          <a:xfrm>
            <a:off x="1988560" y="3459232"/>
            <a:ext cx="1039902" cy="405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C1FAB743-C616-4F44-96B8-CFFE47EA2807}" type="TxLink">
              <a:rPr lang="en-US" sz="2000" b="1" i="0" u="none" strike="noStrike" cap="none" spc="50">
                <a:ln w="12700" cmpd="sng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glow rad="53100">
                    <a:schemeClr val="bg1">
                      <a:lumMod val="50000"/>
                      <a:alpha val="30000"/>
                    </a:schemeClr>
                  </a:glow>
                </a:effectLst>
                <a:latin typeface="Arialri"/>
                <a:cs typeface="Arial" pitchFamily="34" charset="0"/>
              </a:rPr>
              <a:pPr algn="ctr"/>
              <a:t>0.7</a:t>
            </a:fld>
            <a:endParaRPr lang="en-US" sz="2000" b="1" cap="none" spc="50">
              <a:ln w="12700" cmpd="sng">
                <a:solidFill>
                  <a:schemeClr val="tx1"/>
                </a:solidFill>
                <a:prstDash val="solid"/>
              </a:ln>
              <a:solidFill>
                <a:schemeClr val="bg1"/>
              </a:solidFill>
              <a:effectLst>
                <a:glow rad="53100">
                  <a:schemeClr val="bg1">
                    <a:lumMod val="50000"/>
                    <a:alpha val="30000"/>
                  </a:schemeClr>
                </a:glow>
              </a:effectLst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180975</xdr:colOff>
      <xdr:row>9</xdr:row>
      <xdr:rowOff>95261</xdr:rowOff>
    </xdr:from>
    <xdr:to>
      <xdr:col>6</xdr:col>
      <xdr:colOff>381000</xdr:colOff>
      <xdr:row>27</xdr:row>
      <xdr:rowOff>133361</xdr:rowOff>
    </xdr:to>
    <xdr:grpSp>
      <xdr:nvGrpSpPr>
        <xdr:cNvPr id="248" name="Group 247"/>
        <xdr:cNvGrpSpPr/>
      </xdr:nvGrpSpPr>
      <xdr:grpSpPr>
        <a:xfrm>
          <a:off x="180975" y="2247911"/>
          <a:ext cx="4238625" cy="3771900"/>
          <a:chOff x="180975" y="2774156"/>
          <a:chExt cx="4224338" cy="3776663"/>
        </a:xfrm>
      </xdr:grpSpPr>
      <xdr:sp macro="" textlink="">
        <xdr:nvSpPr>
          <xdr:cNvPr id="743" name="Rounded Rectangle 742"/>
          <xdr:cNvSpPr/>
        </xdr:nvSpPr>
        <xdr:spPr bwMode="auto">
          <a:xfrm>
            <a:off x="180975" y="2774156"/>
            <a:ext cx="4224338" cy="3776663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37" name="Freeform 202"/>
          <xdr:cNvSpPr>
            <a:spLocks/>
          </xdr:cNvSpPr>
        </xdr:nvSpPr>
        <xdr:spPr bwMode="auto">
          <a:xfrm>
            <a:off x="1013077" y="3855024"/>
            <a:ext cx="1228682" cy="937764"/>
          </a:xfrm>
          <a:custGeom>
            <a:avLst/>
            <a:gdLst/>
            <a:ahLst/>
            <a:cxnLst>
              <a:cxn ang="0">
                <a:pos x="2190" y="1099"/>
              </a:cxn>
              <a:cxn ang="0">
                <a:pos x="2123" y="1103"/>
              </a:cxn>
              <a:cxn ang="0">
                <a:pos x="2056" y="1108"/>
              </a:cxn>
              <a:cxn ang="0">
                <a:pos x="1989" y="1116"/>
              </a:cxn>
              <a:cxn ang="0">
                <a:pos x="1922" y="1126"/>
              </a:cxn>
              <a:cxn ang="0">
                <a:pos x="1856" y="1138"/>
              </a:cxn>
              <a:cxn ang="0">
                <a:pos x="1790" y="1152"/>
              </a:cxn>
              <a:cxn ang="0">
                <a:pos x="1724" y="1168"/>
              </a:cxn>
              <a:cxn ang="0">
                <a:pos x="1659" y="1185"/>
              </a:cxn>
              <a:cxn ang="0">
                <a:pos x="1594" y="1205"/>
              </a:cxn>
              <a:cxn ang="0">
                <a:pos x="1530" y="1227"/>
              </a:cxn>
              <a:cxn ang="0">
                <a:pos x="1468" y="1252"/>
              </a:cxn>
              <a:cxn ang="0">
                <a:pos x="1405" y="1277"/>
              </a:cxn>
              <a:cxn ang="0">
                <a:pos x="1344" y="1304"/>
              </a:cxn>
              <a:cxn ang="0">
                <a:pos x="1284" y="1334"/>
              </a:cxn>
              <a:cxn ang="0">
                <a:pos x="1224" y="1365"/>
              </a:cxn>
              <a:cxn ang="0">
                <a:pos x="1164" y="1398"/>
              </a:cxn>
              <a:cxn ang="0">
                <a:pos x="1106" y="1433"/>
              </a:cxn>
              <a:cxn ang="0">
                <a:pos x="1050" y="1470"/>
              </a:cxn>
              <a:cxn ang="0">
                <a:pos x="994" y="1508"/>
              </a:cxn>
              <a:cxn ang="0">
                <a:pos x="940" y="1547"/>
              </a:cxn>
              <a:cxn ang="0">
                <a:pos x="887" y="1589"/>
              </a:cxn>
              <a:cxn ang="0">
                <a:pos x="835" y="1633"/>
              </a:cxn>
              <a:cxn ang="0">
                <a:pos x="786" y="1677"/>
              </a:cxn>
              <a:cxn ang="0">
                <a:pos x="698" y="1634"/>
              </a:cxn>
              <a:cxn ang="0">
                <a:pos x="570" y="1501"/>
              </a:cxn>
              <a:cxn ang="0">
                <a:pos x="444" y="1368"/>
              </a:cxn>
              <a:cxn ang="0">
                <a:pos x="317" y="1235"/>
              </a:cxn>
              <a:cxn ang="0">
                <a:pos x="190" y="1103"/>
              </a:cxn>
              <a:cxn ang="0">
                <a:pos x="63" y="970"/>
              </a:cxn>
              <a:cxn ang="0">
                <a:pos x="37" y="869"/>
              </a:cxn>
              <a:cxn ang="0">
                <a:pos x="113" y="802"/>
              </a:cxn>
              <a:cxn ang="0">
                <a:pos x="190" y="738"/>
              </a:cxn>
              <a:cxn ang="0">
                <a:pos x="269" y="675"/>
              </a:cxn>
              <a:cxn ang="0">
                <a:pos x="350" y="615"/>
              </a:cxn>
              <a:cxn ang="0">
                <a:pos x="434" y="558"/>
              </a:cxn>
              <a:cxn ang="0">
                <a:pos x="519" y="503"/>
              </a:cxn>
              <a:cxn ang="0">
                <a:pos x="605" y="451"/>
              </a:cxn>
              <a:cxn ang="0">
                <a:pos x="694" y="401"/>
              </a:cxn>
              <a:cxn ang="0">
                <a:pos x="784" y="355"/>
              </a:cxn>
              <a:cxn ang="0">
                <a:pos x="875" y="310"/>
              </a:cxn>
              <a:cxn ang="0">
                <a:pos x="967" y="269"/>
              </a:cxn>
              <a:cxn ang="0">
                <a:pos x="1061" y="230"/>
              </a:cxn>
              <a:cxn ang="0">
                <a:pos x="1155" y="195"/>
              </a:cxn>
              <a:cxn ang="0">
                <a:pos x="1251" y="162"/>
              </a:cxn>
              <a:cxn ang="0">
                <a:pos x="1347" y="132"/>
              </a:cxn>
              <a:cxn ang="0">
                <a:pos x="1445" y="105"/>
              </a:cxn>
              <a:cxn ang="0">
                <a:pos x="1544" y="81"/>
              </a:cxn>
              <a:cxn ang="0">
                <a:pos x="1643" y="60"/>
              </a:cxn>
              <a:cxn ang="0">
                <a:pos x="1742" y="43"/>
              </a:cxn>
              <a:cxn ang="0">
                <a:pos x="1842" y="28"/>
              </a:cxn>
              <a:cxn ang="0">
                <a:pos x="1943" y="16"/>
              </a:cxn>
              <a:cxn ang="0">
                <a:pos x="2044" y="7"/>
              </a:cxn>
              <a:cxn ang="0">
                <a:pos x="2145" y="2"/>
              </a:cxn>
              <a:cxn ang="0">
                <a:pos x="2197" y="91"/>
              </a:cxn>
              <a:cxn ang="0">
                <a:pos x="2202" y="274"/>
              </a:cxn>
              <a:cxn ang="0">
                <a:pos x="2207" y="457"/>
              </a:cxn>
              <a:cxn ang="0">
                <a:pos x="2213" y="640"/>
              </a:cxn>
              <a:cxn ang="0">
                <a:pos x="2217" y="823"/>
              </a:cxn>
              <a:cxn ang="0">
                <a:pos x="2222" y="1006"/>
              </a:cxn>
            </a:cxnLst>
            <a:rect l="0" t="0" r="r" b="b"/>
            <a:pathLst>
              <a:path w="2225" h="1700">
                <a:moveTo>
                  <a:pt x="2225" y="1098"/>
                </a:moveTo>
                <a:lnTo>
                  <a:pt x="2190" y="1099"/>
                </a:lnTo>
                <a:lnTo>
                  <a:pt x="2157" y="1100"/>
                </a:lnTo>
                <a:lnTo>
                  <a:pt x="2123" y="1103"/>
                </a:lnTo>
                <a:lnTo>
                  <a:pt x="2090" y="1105"/>
                </a:lnTo>
                <a:lnTo>
                  <a:pt x="2056" y="1108"/>
                </a:lnTo>
                <a:lnTo>
                  <a:pt x="2022" y="1112"/>
                </a:lnTo>
                <a:lnTo>
                  <a:pt x="1989" y="1116"/>
                </a:lnTo>
                <a:lnTo>
                  <a:pt x="1955" y="1121"/>
                </a:lnTo>
                <a:lnTo>
                  <a:pt x="1922" y="1126"/>
                </a:lnTo>
                <a:lnTo>
                  <a:pt x="1889" y="1132"/>
                </a:lnTo>
                <a:lnTo>
                  <a:pt x="1856" y="1138"/>
                </a:lnTo>
                <a:lnTo>
                  <a:pt x="1823" y="1145"/>
                </a:lnTo>
                <a:lnTo>
                  <a:pt x="1790" y="1152"/>
                </a:lnTo>
                <a:lnTo>
                  <a:pt x="1757" y="1160"/>
                </a:lnTo>
                <a:lnTo>
                  <a:pt x="1724" y="1168"/>
                </a:lnTo>
                <a:lnTo>
                  <a:pt x="1691" y="1176"/>
                </a:lnTo>
                <a:lnTo>
                  <a:pt x="1659" y="1185"/>
                </a:lnTo>
                <a:lnTo>
                  <a:pt x="1627" y="1195"/>
                </a:lnTo>
                <a:lnTo>
                  <a:pt x="1594" y="1205"/>
                </a:lnTo>
                <a:lnTo>
                  <a:pt x="1563" y="1216"/>
                </a:lnTo>
                <a:lnTo>
                  <a:pt x="1530" y="1227"/>
                </a:lnTo>
                <a:lnTo>
                  <a:pt x="1499" y="1239"/>
                </a:lnTo>
                <a:lnTo>
                  <a:pt x="1468" y="1252"/>
                </a:lnTo>
                <a:lnTo>
                  <a:pt x="1436" y="1264"/>
                </a:lnTo>
                <a:lnTo>
                  <a:pt x="1405" y="1277"/>
                </a:lnTo>
                <a:lnTo>
                  <a:pt x="1375" y="1291"/>
                </a:lnTo>
                <a:lnTo>
                  <a:pt x="1344" y="1304"/>
                </a:lnTo>
                <a:lnTo>
                  <a:pt x="1313" y="1319"/>
                </a:lnTo>
                <a:lnTo>
                  <a:pt x="1284" y="1334"/>
                </a:lnTo>
                <a:lnTo>
                  <a:pt x="1253" y="1349"/>
                </a:lnTo>
                <a:lnTo>
                  <a:pt x="1224" y="1365"/>
                </a:lnTo>
                <a:lnTo>
                  <a:pt x="1193" y="1381"/>
                </a:lnTo>
                <a:lnTo>
                  <a:pt x="1164" y="1398"/>
                </a:lnTo>
                <a:lnTo>
                  <a:pt x="1136" y="1415"/>
                </a:lnTo>
                <a:lnTo>
                  <a:pt x="1106" y="1433"/>
                </a:lnTo>
                <a:lnTo>
                  <a:pt x="1078" y="1451"/>
                </a:lnTo>
                <a:lnTo>
                  <a:pt x="1050" y="1470"/>
                </a:lnTo>
                <a:lnTo>
                  <a:pt x="1022" y="1489"/>
                </a:lnTo>
                <a:lnTo>
                  <a:pt x="994" y="1508"/>
                </a:lnTo>
                <a:lnTo>
                  <a:pt x="968" y="1527"/>
                </a:lnTo>
                <a:lnTo>
                  <a:pt x="940" y="1547"/>
                </a:lnTo>
                <a:lnTo>
                  <a:pt x="913" y="1568"/>
                </a:lnTo>
                <a:lnTo>
                  <a:pt x="887" y="1589"/>
                </a:lnTo>
                <a:lnTo>
                  <a:pt x="862" y="1610"/>
                </a:lnTo>
                <a:lnTo>
                  <a:pt x="835" y="1633"/>
                </a:lnTo>
                <a:lnTo>
                  <a:pt x="810" y="1655"/>
                </a:lnTo>
                <a:lnTo>
                  <a:pt x="786" y="1677"/>
                </a:lnTo>
                <a:lnTo>
                  <a:pt x="760" y="1700"/>
                </a:lnTo>
                <a:lnTo>
                  <a:pt x="698" y="1634"/>
                </a:lnTo>
                <a:lnTo>
                  <a:pt x="634" y="1567"/>
                </a:lnTo>
                <a:lnTo>
                  <a:pt x="570" y="1501"/>
                </a:lnTo>
                <a:lnTo>
                  <a:pt x="507" y="1435"/>
                </a:lnTo>
                <a:lnTo>
                  <a:pt x="444" y="1368"/>
                </a:lnTo>
                <a:lnTo>
                  <a:pt x="380" y="1302"/>
                </a:lnTo>
                <a:lnTo>
                  <a:pt x="317" y="1235"/>
                </a:lnTo>
                <a:lnTo>
                  <a:pt x="253" y="1169"/>
                </a:lnTo>
                <a:lnTo>
                  <a:pt x="190" y="1103"/>
                </a:lnTo>
                <a:lnTo>
                  <a:pt x="127" y="1036"/>
                </a:lnTo>
                <a:lnTo>
                  <a:pt x="63" y="970"/>
                </a:lnTo>
                <a:lnTo>
                  <a:pt x="0" y="904"/>
                </a:lnTo>
                <a:lnTo>
                  <a:pt x="37" y="869"/>
                </a:lnTo>
                <a:lnTo>
                  <a:pt x="74" y="835"/>
                </a:lnTo>
                <a:lnTo>
                  <a:pt x="113" y="802"/>
                </a:lnTo>
                <a:lnTo>
                  <a:pt x="151" y="770"/>
                </a:lnTo>
                <a:lnTo>
                  <a:pt x="190" y="738"/>
                </a:lnTo>
                <a:lnTo>
                  <a:pt x="229" y="706"/>
                </a:lnTo>
                <a:lnTo>
                  <a:pt x="269" y="675"/>
                </a:lnTo>
                <a:lnTo>
                  <a:pt x="310" y="645"/>
                </a:lnTo>
                <a:lnTo>
                  <a:pt x="350" y="615"/>
                </a:lnTo>
                <a:lnTo>
                  <a:pt x="392" y="586"/>
                </a:lnTo>
                <a:lnTo>
                  <a:pt x="434" y="558"/>
                </a:lnTo>
                <a:lnTo>
                  <a:pt x="476" y="530"/>
                </a:lnTo>
                <a:lnTo>
                  <a:pt x="519" y="503"/>
                </a:lnTo>
                <a:lnTo>
                  <a:pt x="562" y="476"/>
                </a:lnTo>
                <a:lnTo>
                  <a:pt x="605" y="451"/>
                </a:lnTo>
                <a:lnTo>
                  <a:pt x="650" y="426"/>
                </a:lnTo>
                <a:lnTo>
                  <a:pt x="694" y="401"/>
                </a:lnTo>
                <a:lnTo>
                  <a:pt x="739" y="378"/>
                </a:lnTo>
                <a:lnTo>
                  <a:pt x="784" y="355"/>
                </a:lnTo>
                <a:lnTo>
                  <a:pt x="829" y="332"/>
                </a:lnTo>
                <a:lnTo>
                  <a:pt x="875" y="310"/>
                </a:lnTo>
                <a:lnTo>
                  <a:pt x="920" y="289"/>
                </a:lnTo>
                <a:lnTo>
                  <a:pt x="967" y="269"/>
                </a:lnTo>
                <a:lnTo>
                  <a:pt x="1013" y="249"/>
                </a:lnTo>
                <a:lnTo>
                  <a:pt x="1061" y="230"/>
                </a:lnTo>
                <a:lnTo>
                  <a:pt x="1107" y="212"/>
                </a:lnTo>
                <a:lnTo>
                  <a:pt x="1155" y="195"/>
                </a:lnTo>
                <a:lnTo>
                  <a:pt x="1203" y="178"/>
                </a:lnTo>
                <a:lnTo>
                  <a:pt x="1251" y="162"/>
                </a:lnTo>
                <a:lnTo>
                  <a:pt x="1299" y="147"/>
                </a:lnTo>
                <a:lnTo>
                  <a:pt x="1347" y="132"/>
                </a:lnTo>
                <a:lnTo>
                  <a:pt x="1396" y="118"/>
                </a:lnTo>
                <a:lnTo>
                  <a:pt x="1445" y="105"/>
                </a:lnTo>
                <a:lnTo>
                  <a:pt x="1494" y="93"/>
                </a:lnTo>
                <a:lnTo>
                  <a:pt x="1544" y="81"/>
                </a:lnTo>
                <a:lnTo>
                  <a:pt x="1593" y="71"/>
                </a:lnTo>
                <a:lnTo>
                  <a:pt x="1643" y="60"/>
                </a:lnTo>
                <a:lnTo>
                  <a:pt x="1692" y="51"/>
                </a:lnTo>
                <a:lnTo>
                  <a:pt x="1742" y="43"/>
                </a:lnTo>
                <a:lnTo>
                  <a:pt x="1793" y="35"/>
                </a:lnTo>
                <a:lnTo>
                  <a:pt x="1842" y="28"/>
                </a:lnTo>
                <a:lnTo>
                  <a:pt x="1893" y="22"/>
                </a:lnTo>
                <a:lnTo>
                  <a:pt x="1943" y="16"/>
                </a:lnTo>
                <a:lnTo>
                  <a:pt x="1994" y="11"/>
                </a:lnTo>
                <a:lnTo>
                  <a:pt x="2044" y="7"/>
                </a:lnTo>
                <a:lnTo>
                  <a:pt x="2094" y="4"/>
                </a:lnTo>
                <a:lnTo>
                  <a:pt x="2145" y="2"/>
                </a:lnTo>
                <a:lnTo>
                  <a:pt x="2195" y="0"/>
                </a:lnTo>
                <a:lnTo>
                  <a:pt x="2197" y="91"/>
                </a:lnTo>
                <a:lnTo>
                  <a:pt x="2200" y="183"/>
                </a:lnTo>
                <a:lnTo>
                  <a:pt x="2202" y="274"/>
                </a:lnTo>
                <a:lnTo>
                  <a:pt x="2204" y="366"/>
                </a:lnTo>
                <a:lnTo>
                  <a:pt x="2207" y="457"/>
                </a:lnTo>
                <a:lnTo>
                  <a:pt x="2209" y="549"/>
                </a:lnTo>
                <a:lnTo>
                  <a:pt x="2213" y="640"/>
                </a:lnTo>
                <a:lnTo>
                  <a:pt x="2215" y="732"/>
                </a:lnTo>
                <a:lnTo>
                  <a:pt x="2217" y="823"/>
                </a:lnTo>
                <a:lnTo>
                  <a:pt x="2220" y="915"/>
                </a:lnTo>
                <a:lnTo>
                  <a:pt x="2222" y="1006"/>
                </a:lnTo>
                <a:lnTo>
                  <a:pt x="2225" y="1098"/>
                </a:lnTo>
              </a:path>
            </a:pathLst>
          </a:custGeom>
          <a:solidFill>
            <a:srgbClr val="FFC229"/>
          </a:solidFill>
          <a:ln w="254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8" name="Freeform 207"/>
          <xdr:cNvSpPr>
            <a:spLocks/>
          </xdr:cNvSpPr>
        </xdr:nvSpPr>
        <xdr:spPr bwMode="auto">
          <a:xfrm>
            <a:off x="441326" y="4419589"/>
            <a:ext cx="941990" cy="1214180"/>
          </a:xfrm>
          <a:custGeom>
            <a:avLst/>
            <a:gdLst/>
            <a:ahLst/>
            <a:cxnLst>
              <a:cxn ang="0">
                <a:pos x="1644" y="693"/>
              </a:cxn>
              <a:cxn ang="0">
                <a:pos x="1510" y="567"/>
              </a:cxn>
              <a:cxn ang="0">
                <a:pos x="1376" y="441"/>
              </a:cxn>
              <a:cxn ang="0">
                <a:pos x="1243" y="315"/>
              </a:cxn>
              <a:cxn ang="0">
                <a:pos x="1109" y="189"/>
              </a:cxn>
              <a:cxn ang="0">
                <a:pos x="976" y="64"/>
              </a:cxn>
              <a:cxn ang="0">
                <a:pos x="874" y="36"/>
              </a:cxn>
              <a:cxn ang="0">
                <a:pos x="808" y="112"/>
              </a:cxn>
              <a:cxn ang="0">
                <a:pos x="742" y="188"/>
              </a:cxn>
              <a:cxn ang="0">
                <a:pos x="680" y="268"/>
              </a:cxn>
              <a:cxn ang="0">
                <a:pos x="619" y="348"/>
              </a:cxn>
              <a:cxn ang="0">
                <a:pos x="562" y="432"/>
              </a:cxn>
              <a:cxn ang="0">
                <a:pos x="506" y="516"/>
              </a:cxn>
              <a:cxn ang="0">
                <a:pos x="453" y="602"/>
              </a:cxn>
              <a:cxn ang="0">
                <a:pos x="404" y="689"/>
              </a:cxn>
              <a:cxn ang="0">
                <a:pos x="356" y="779"/>
              </a:cxn>
              <a:cxn ang="0">
                <a:pos x="313" y="869"/>
              </a:cxn>
              <a:cxn ang="0">
                <a:pos x="271" y="961"/>
              </a:cxn>
              <a:cxn ang="0">
                <a:pos x="232" y="1053"/>
              </a:cxn>
              <a:cxn ang="0">
                <a:pos x="196" y="1148"/>
              </a:cxn>
              <a:cxn ang="0">
                <a:pos x="163" y="1243"/>
              </a:cxn>
              <a:cxn ang="0">
                <a:pos x="134" y="1339"/>
              </a:cxn>
              <a:cxn ang="0">
                <a:pos x="106" y="1436"/>
              </a:cxn>
              <a:cxn ang="0">
                <a:pos x="82" y="1534"/>
              </a:cxn>
              <a:cxn ang="0">
                <a:pos x="61" y="1632"/>
              </a:cxn>
              <a:cxn ang="0">
                <a:pos x="43" y="1731"/>
              </a:cxn>
              <a:cxn ang="0">
                <a:pos x="28" y="1830"/>
              </a:cxn>
              <a:cxn ang="0">
                <a:pos x="16" y="1931"/>
              </a:cxn>
              <a:cxn ang="0">
                <a:pos x="7" y="2030"/>
              </a:cxn>
              <a:cxn ang="0">
                <a:pos x="1" y="2131"/>
              </a:cxn>
              <a:cxn ang="0">
                <a:pos x="92" y="2184"/>
              </a:cxn>
              <a:cxn ang="0">
                <a:pos x="276" y="2188"/>
              </a:cxn>
              <a:cxn ang="0">
                <a:pos x="461" y="2193"/>
              </a:cxn>
              <a:cxn ang="0">
                <a:pos x="645" y="2198"/>
              </a:cxn>
              <a:cxn ang="0">
                <a:pos x="828" y="2203"/>
              </a:cxn>
              <a:cxn ang="0">
                <a:pos x="1012" y="2207"/>
              </a:cxn>
              <a:cxn ang="0">
                <a:pos x="1105" y="2176"/>
              </a:cxn>
              <a:cxn ang="0">
                <a:pos x="1109" y="2110"/>
              </a:cxn>
              <a:cxn ang="0">
                <a:pos x="1115" y="2043"/>
              </a:cxn>
              <a:cxn ang="0">
                <a:pos x="1123" y="1976"/>
              </a:cxn>
              <a:cxn ang="0">
                <a:pos x="1134" y="1910"/>
              </a:cxn>
              <a:cxn ang="0">
                <a:pos x="1146" y="1844"/>
              </a:cxn>
              <a:cxn ang="0">
                <a:pos x="1160" y="1778"/>
              </a:cxn>
              <a:cxn ang="0">
                <a:pos x="1175" y="1713"/>
              </a:cxn>
              <a:cxn ang="0">
                <a:pos x="1193" y="1648"/>
              </a:cxn>
              <a:cxn ang="0">
                <a:pos x="1213" y="1584"/>
              </a:cxn>
              <a:cxn ang="0">
                <a:pos x="1236" y="1521"/>
              </a:cxn>
              <a:cxn ang="0">
                <a:pos x="1259" y="1458"/>
              </a:cxn>
              <a:cxn ang="0">
                <a:pos x="1285" y="1396"/>
              </a:cxn>
              <a:cxn ang="0">
                <a:pos x="1313" y="1335"/>
              </a:cxn>
              <a:cxn ang="0">
                <a:pos x="1343" y="1275"/>
              </a:cxn>
              <a:cxn ang="0">
                <a:pos x="1374" y="1216"/>
              </a:cxn>
              <a:cxn ang="0">
                <a:pos x="1408" y="1157"/>
              </a:cxn>
              <a:cxn ang="0">
                <a:pos x="1442" y="1099"/>
              </a:cxn>
              <a:cxn ang="0">
                <a:pos x="1480" y="1043"/>
              </a:cxn>
              <a:cxn ang="0">
                <a:pos x="1518" y="989"/>
              </a:cxn>
              <a:cxn ang="0">
                <a:pos x="1558" y="934"/>
              </a:cxn>
              <a:cxn ang="0">
                <a:pos x="1600" y="882"/>
              </a:cxn>
              <a:cxn ang="0">
                <a:pos x="1643" y="831"/>
              </a:cxn>
              <a:cxn ang="0">
                <a:pos x="1688" y="781"/>
              </a:cxn>
            </a:cxnLst>
            <a:rect l="0" t="0" r="r" b="b"/>
            <a:pathLst>
              <a:path w="1710" h="2210">
                <a:moveTo>
                  <a:pt x="1710" y="756"/>
                </a:moveTo>
                <a:lnTo>
                  <a:pt x="1644" y="693"/>
                </a:lnTo>
                <a:lnTo>
                  <a:pt x="1577" y="630"/>
                </a:lnTo>
                <a:lnTo>
                  <a:pt x="1510" y="567"/>
                </a:lnTo>
                <a:lnTo>
                  <a:pt x="1443" y="504"/>
                </a:lnTo>
                <a:lnTo>
                  <a:pt x="1376" y="441"/>
                </a:lnTo>
                <a:lnTo>
                  <a:pt x="1310" y="378"/>
                </a:lnTo>
                <a:lnTo>
                  <a:pt x="1243" y="315"/>
                </a:lnTo>
                <a:lnTo>
                  <a:pt x="1176" y="252"/>
                </a:lnTo>
                <a:lnTo>
                  <a:pt x="1109" y="189"/>
                </a:lnTo>
                <a:lnTo>
                  <a:pt x="1042" y="126"/>
                </a:lnTo>
                <a:lnTo>
                  <a:pt x="976" y="64"/>
                </a:lnTo>
                <a:lnTo>
                  <a:pt x="909" y="0"/>
                </a:lnTo>
                <a:lnTo>
                  <a:pt x="874" y="36"/>
                </a:lnTo>
                <a:lnTo>
                  <a:pt x="841" y="74"/>
                </a:lnTo>
                <a:lnTo>
                  <a:pt x="808" y="112"/>
                </a:lnTo>
                <a:lnTo>
                  <a:pt x="774" y="150"/>
                </a:lnTo>
                <a:lnTo>
                  <a:pt x="742" y="188"/>
                </a:lnTo>
                <a:lnTo>
                  <a:pt x="710" y="228"/>
                </a:lnTo>
                <a:lnTo>
                  <a:pt x="680" y="268"/>
                </a:lnTo>
                <a:lnTo>
                  <a:pt x="649" y="308"/>
                </a:lnTo>
                <a:lnTo>
                  <a:pt x="619" y="348"/>
                </a:lnTo>
                <a:lnTo>
                  <a:pt x="590" y="389"/>
                </a:lnTo>
                <a:lnTo>
                  <a:pt x="562" y="432"/>
                </a:lnTo>
                <a:lnTo>
                  <a:pt x="533" y="473"/>
                </a:lnTo>
                <a:lnTo>
                  <a:pt x="506" y="516"/>
                </a:lnTo>
                <a:lnTo>
                  <a:pt x="480" y="558"/>
                </a:lnTo>
                <a:lnTo>
                  <a:pt x="453" y="602"/>
                </a:lnTo>
                <a:lnTo>
                  <a:pt x="428" y="646"/>
                </a:lnTo>
                <a:lnTo>
                  <a:pt x="404" y="689"/>
                </a:lnTo>
                <a:lnTo>
                  <a:pt x="380" y="733"/>
                </a:lnTo>
                <a:lnTo>
                  <a:pt x="356" y="779"/>
                </a:lnTo>
                <a:lnTo>
                  <a:pt x="334" y="824"/>
                </a:lnTo>
                <a:lnTo>
                  <a:pt x="313" y="869"/>
                </a:lnTo>
                <a:lnTo>
                  <a:pt x="292" y="914"/>
                </a:lnTo>
                <a:lnTo>
                  <a:pt x="271" y="961"/>
                </a:lnTo>
                <a:lnTo>
                  <a:pt x="251" y="1007"/>
                </a:lnTo>
                <a:lnTo>
                  <a:pt x="232" y="1053"/>
                </a:lnTo>
                <a:lnTo>
                  <a:pt x="214" y="1100"/>
                </a:lnTo>
                <a:lnTo>
                  <a:pt x="196" y="1148"/>
                </a:lnTo>
                <a:lnTo>
                  <a:pt x="179" y="1195"/>
                </a:lnTo>
                <a:lnTo>
                  <a:pt x="163" y="1243"/>
                </a:lnTo>
                <a:lnTo>
                  <a:pt x="148" y="1290"/>
                </a:lnTo>
                <a:lnTo>
                  <a:pt x="134" y="1339"/>
                </a:lnTo>
                <a:lnTo>
                  <a:pt x="119" y="1387"/>
                </a:lnTo>
                <a:lnTo>
                  <a:pt x="106" y="1436"/>
                </a:lnTo>
                <a:lnTo>
                  <a:pt x="94" y="1484"/>
                </a:lnTo>
                <a:lnTo>
                  <a:pt x="82" y="1534"/>
                </a:lnTo>
                <a:lnTo>
                  <a:pt x="71" y="1583"/>
                </a:lnTo>
                <a:lnTo>
                  <a:pt x="61" y="1632"/>
                </a:lnTo>
                <a:lnTo>
                  <a:pt x="52" y="1681"/>
                </a:lnTo>
                <a:lnTo>
                  <a:pt x="43" y="1731"/>
                </a:lnTo>
                <a:lnTo>
                  <a:pt x="35" y="1781"/>
                </a:lnTo>
                <a:lnTo>
                  <a:pt x="28" y="1830"/>
                </a:lnTo>
                <a:lnTo>
                  <a:pt x="21" y="1880"/>
                </a:lnTo>
                <a:lnTo>
                  <a:pt x="16" y="1931"/>
                </a:lnTo>
                <a:lnTo>
                  <a:pt x="11" y="1981"/>
                </a:lnTo>
                <a:lnTo>
                  <a:pt x="7" y="2030"/>
                </a:lnTo>
                <a:lnTo>
                  <a:pt x="4" y="2081"/>
                </a:lnTo>
                <a:lnTo>
                  <a:pt x="1" y="2131"/>
                </a:lnTo>
                <a:lnTo>
                  <a:pt x="0" y="2181"/>
                </a:lnTo>
                <a:lnTo>
                  <a:pt x="92" y="2184"/>
                </a:lnTo>
                <a:lnTo>
                  <a:pt x="184" y="2186"/>
                </a:lnTo>
                <a:lnTo>
                  <a:pt x="276" y="2188"/>
                </a:lnTo>
                <a:lnTo>
                  <a:pt x="368" y="2191"/>
                </a:lnTo>
                <a:lnTo>
                  <a:pt x="461" y="2193"/>
                </a:lnTo>
                <a:lnTo>
                  <a:pt x="553" y="2195"/>
                </a:lnTo>
                <a:lnTo>
                  <a:pt x="645" y="2198"/>
                </a:lnTo>
                <a:lnTo>
                  <a:pt x="736" y="2200"/>
                </a:lnTo>
                <a:lnTo>
                  <a:pt x="828" y="2203"/>
                </a:lnTo>
                <a:lnTo>
                  <a:pt x="920" y="2205"/>
                </a:lnTo>
                <a:lnTo>
                  <a:pt x="1012" y="2207"/>
                </a:lnTo>
                <a:lnTo>
                  <a:pt x="1104" y="2210"/>
                </a:lnTo>
                <a:lnTo>
                  <a:pt x="1105" y="2176"/>
                </a:lnTo>
                <a:lnTo>
                  <a:pt x="1107" y="2143"/>
                </a:lnTo>
                <a:lnTo>
                  <a:pt x="1109" y="2110"/>
                </a:lnTo>
                <a:lnTo>
                  <a:pt x="1112" y="2077"/>
                </a:lnTo>
                <a:lnTo>
                  <a:pt x="1115" y="2043"/>
                </a:lnTo>
                <a:lnTo>
                  <a:pt x="1119" y="2009"/>
                </a:lnTo>
                <a:lnTo>
                  <a:pt x="1123" y="1976"/>
                </a:lnTo>
                <a:lnTo>
                  <a:pt x="1128" y="1943"/>
                </a:lnTo>
                <a:lnTo>
                  <a:pt x="1134" y="1910"/>
                </a:lnTo>
                <a:lnTo>
                  <a:pt x="1140" y="1876"/>
                </a:lnTo>
                <a:lnTo>
                  <a:pt x="1146" y="1844"/>
                </a:lnTo>
                <a:lnTo>
                  <a:pt x="1152" y="1811"/>
                </a:lnTo>
                <a:lnTo>
                  <a:pt x="1160" y="1778"/>
                </a:lnTo>
                <a:lnTo>
                  <a:pt x="1167" y="1746"/>
                </a:lnTo>
                <a:lnTo>
                  <a:pt x="1175" y="1713"/>
                </a:lnTo>
                <a:lnTo>
                  <a:pt x="1184" y="1680"/>
                </a:lnTo>
                <a:lnTo>
                  <a:pt x="1193" y="1648"/>
                </a:lnTo>
                <a:lnTo>
                  <a:pt x="1203" y="1616"/>
                </a:lnTo>
                <a:lnTo>
                  <a:pt x="1213" y="1584"/>
                </a:lnTo>
                <a:lnTo>
                  <a:pt x="1225" y="1553"/>
                </a:lnTo>
                <a:lnTo>
                  <a:pt x="1236" y="1521"/>
                </a:lnTo>
                <a:lnTo>
                  <a:pt x="1247" y="1489"/>
                </a:lnTo>
                <a:lnTo>
                  <a:pt x="1259" y="1458"/>
                </a:lnTo>
                <a:lnTo>
                  <a:pt x="1272" y="1427"/>
                </a:lnTo>
                <a:lnTo>
                  <a:pt x="1285" y="1396"/>
                </a:lnTo>
                <a:lnTo>
                  <a:pt x="1298" y="1366"/>
                </a:lnTo>
                <a:lnTo>
                  <a:pt x="1313" y="1335"/>
                </a:lnTo>
                <a:lnTo>
                  <a:pt x="1328" y="1304"/>
                </a:lnTo>
                <a:lnTo>
                  <a:pt x="1343" y="1275"/>
                </a:lnTo>
                <a:lnTo>
                  <a:pt x="1358" y="1245"/>
                </a:lnTo>
                <a:lnTo>
                  <a:pt x="1374" y="1216"/>
                </a:lnTo>
                <a:lnTo>
                  <a:pt x="1391" y="1186"/>
                </a:lnTo>
                <a:lnTo>
                  <a:pt x="1408" y="1157"/>
                </a:lnTo>
                <a:lnTo>
                  <a:pt x="1425" y="1128"/>
                </a:lnTo>
                <a:lnTo>
                  <a:pt x="1442" y="1099"/>
                </a:lnTo>
                <a:lnTo>
                  <a:pt x="1460" y="1071"/>
                </a:lnTo>
                <a:lnTo>
                  <a:pt x="1480" y="1043"/>
                </a:lnTo>
                <a:lnTo>
                  <a:pt x="1498" y="1016"/>
                </a:lnTo>
                <a:lnTo>
                  <a:pt x="1518" y="989"/>
                </a:lnTo>
                <a:lnTo>
                  <a:pt x="1537" y="962"/>
                </a:lnTo>
                <a:lnTo>
                  <a:pt x="1558" y="934"/>
                </a:lnTo>
                <a:lnTo>
                  <a:pt x="1579" y="908"/>
                </a:lnTo>
                <a:lnTo>
                  <a:pt x="1600" y="882"/>
                </a:lnTo>
                <a:lnTo>
                  <a:pt x="1621" y="856"/>
                </a:lnTo>
                <a:lnTo>
                  <a:pt x="1643" y="831"/>
                </a:lnTo>
                <a:lnTo>
                  <a:pt x="1665" y="806"/>
                </a:lnTo>
                <a:lnTo>
                  <a:pt x="1688" y="781"/>
                </a:lnTo>
                <a:lnTo>
                  <a:pt x="1710" y="756"/>
                </a:lnTo>
              </a:path>
            </a:pathLst>
          </a:custGeom>
          <a:solidFill>
            <a:srgbClr val="FF3333"/>
          </a:solidFill>
          <a:ln w="254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39" name="Freeform 197"/>
          <xdr:cNvSpPr>
            <a:spLocks/>
          </xdr:cNvSpPr>
        </xdr:nvSpPr>
        <xdr:spPr bwMode="auto">
          <a:xfrm>
            <a:off x="2296431" y="3855024"/>
            <a:ext cx="1228683" cy="937764"/>
          </a:xfrm>
          <a:custGeom>
            <a:avLst/>
            <a:gdLst/>
            <a:ahLst/>
            <a:cxnLst>
              <a:cxn ang="0">
                <a:pos x="1527" y="1634"/>
              </a:cxn>
              <a:cxn ang="0">
                <a:pos x="1654" y="1501"/>
              </a:cxn>
              <a:cxn ang="0">
                <a:pos x="1780" y="1368"/>
              </a:cxn>
              <a:cxn ang="0">
                <a:pos x="1908" y="1235"/>
              </a:cxn>
              <a:cxn ang="0">
                <a:pos x="2034" y="1103"/>
              </a:cxn>
              <a:cxn ang="0">
                <a:pos x="2161" y="970"/>
              </a:cxn>
              <a:cxn ang="0">
                <a:pos x="2187" y="869"/>
              </a:cxn>
              <a:cxn ang="0">
                <a:pos x="2112" y="802"/>
              </a:cxn>
              <a:cxn ang="0">
                <a:pos x="2034" y="738"/>
              </a:cxn>
              <a:cxn ang="0">
                <a:pos x="1955" y="675"/>
              </a:cxn>
              <a:cxn ang="0">
                <a:pos x="1873" y="615"/>
              </a:cxn>
              <a:cxn ang="0">
                <a:pos x="1790" y="558"/>
              </a:cxn>
              <a:cxn ang="0">
                <a:pos x="1705" y="503"/>
              </a:cxn>
              <a:cxn ang="0">
                <a:pos x="1619" y="451"/>
              </a:cxn>
              <a:cxn ang="0">
                <a:pos x="1530" y="401"/>
              </a:cxn>
              <a:cxn ang="0">
                <a:pos x="1441" y="355"/>
              </a:cxn>
              <a:cxn ang="0">
                <a:pos x="1350" y="310"/>
              </a:cxn>
              <a:cxn ang="0">
                <a:pos x="1258" y="269"/>
              </a:cxn>
              <a:cxn ang="0">
                <a:pos x="1164" y="231"/>
              </a:cxn>
              <a:cxn ang="0">
                <a:pos x="1070" y="195"/>
              </a:cxn>
              <a:cxn ang="0">
                <a:pos x="974" y="163"/>
              </a:cxn>
              <a:cxn ang="0">
                <a:pos x="877" y="132"/>
              </a:cxn>
              <a:cxn ang="0">
                <a:pos x="779" y="105"/>
              </a:cxn>
              <a:cxn ang="0">
                <a:pos x="681" y="81"/>
              </a:cxn>
              <a:cxn ang="0">
                <a:pos x="582" y="61"/>
              </a:cxn>
              <a:cxn ang="0">
                <a:pos x="482" y="43"/>
              </a:cxn>
              <a:cxn ang="0">
                <a:pos x="382" y="28"/>
              </a:cxn>
              <a:cxn ang="0">
                <a:pos x="281" y="16"/>
              </a:cxn>
              <a:cxn ang="0">
                <a:pos x="180" y="7"/>
              </a:cxn>
              <a:cxn ang="0">
                <a:pos x="79" y="2"/>
              </a:cxn>
              <a:cxn ang="0">
                <a:pos x="26" y="91"/>
              </a:cxn>
              <a:cxn ang="0">
                <a:pos x="21" y="274"/>
              </a:cxn>
              <a:cxn ang="0">
                <a:pos x="17" y="457"/>
              </a:cxn>
              <a:cxn ang="0">
                <a:pos x="12" y="640"/>
              </a:cxn>
              <a:cxn ang="0">
                <a:pos x="7" y="823"/>
              </a:cxn>
              <a:cxn ang="0">
                <a:pos x="2" y="1006"/>
              </a:cxn>
              <a:cxn ang="0">
                <a:pos x="33" y="1099"/>
              </a:cxn>
              <a:cxn ang="0">
                <a:pos x="101" y="1103"/>
              </a:cxn>
              <a:cxn ang="0">
                <a:pos x="168" y="1108"/>
              </a:cxn>
              <a:cxn ang="0">
                <a:pos x="235" y="1116"/>
              </a:cxn>
              <a:cxn ang="0">
                <a:pos x="302" y="1126"/>
              </a:cxn>
              <a:cxn ang="0">
                <a:pos x="368" y="1138"/>
              </a:cxn>
              <a:cxn ang="0">
                <a:pos x="434" y="1152"/>
              </a:cxn>
              <a:cxn ang="0">
                <a:pos x="500" y="1168"/>
              </a:cxn>
              <a:cxn ang="0">
                <a:pos x="566" y="1186"/>
              </a:cxn>
              <a:cxn ang="0">
                <a:pos x="630" y="1205"/>
              </a:cxn>
              <a:cxn ang="0">
                <a:pos x="693" y="1227"/>
              </a:cxn>
              <a:cxn ang="0">
                <a:pos x="757" y="1252"/>
              </a:cxn>
              <a:cxn ang="0">
                <a:pos x="819" y="1277"/>
              </a:cxn>
              <a:cxn ang="0">
                <a:pos x="880" y="1305"/>
              </a:cxn>
              <a:cxn ang="0">
                <a:pos x="941" y="1334"/>
              </a:cxn>
              <a:cxn ang="0">
                <a:pos x="1001" y="1365"/>
              </a:cxn>
              <a:cxn ang="0">
                <a:pos x="1060" y="1398"/>
              </a:cxn>
              <a:cxn ang="0">
                <a:pos x="1117" y="1433"/>
              </a:cxn>
              <a:cxn ang="0">
                <a:pos x="1174" y="1470"/>
              </a:cxn>
              <a:cxn ang="0">
                <a:pos x="1230" y="1508"/>
              </a:cxn>
              <a:cxn ang="0">
                <a:pos x="1284" y="1548"/>
              </a:cxn>
              <a:cxn ang="0">
                <a:pos x="1337" y="1589"/>
              </a:cxn>
              <a:cxn ang="0">
                <a:pos x="1389" y="1633"/>
              </a:cxn>
              <a:cxn ang="0">
                <a:pos x="1439" y="1677"/>
              </a:cxn>
            </a:cxnLst>
            <a:rect l="0" t="0" r="r" b="b"/>
            <a:pathLst>
              <a:path w="2224" h="1700">
                <a:moveTo>
                  <a:pt x="1463" y="1700"/>
                </a:moveTo>
                <a:lnTo>
                  <a:pt x="1527" y="1634"/>
                </a:lnTo>
                <a:lnTo>
                  <a:pt x="1590" y="1567"/>
                </a:lnTo>
                <a:lnTo>
                  <a:pt x="1654" y="1501"/>
                </a:lnTo>
                <a:lnTo>
                  <a:pt x="1717" y="1435"/>
                </a:lnTo>
                <a:lnTo>
                  <a:pt x="1780" y="1368"/>
                </a:lnTo>
                <a:lnTo>
                  <a:pt x="1844" y="1302"/>
                </a:lnTo>
                <a:lnTo>
                  <a:pt x="1908" y="1235"/>
                </a:lnTo>
                <a:lnTo>
                  <a:pt x="1970" y="1169"/>
                </a:lnTo>
                <a:lnTo>
                  <a:pt x="2034" y="1103"/>
                </a:lnTo>
                <a:lnTo>
                  <a:pt x="2098" y="1036"/>
                </a:lnTo>
                <a:lnTo>
                  <a:pt x="2161" y="970"/>
                </a:lnTo>
                <a:lnTo>
                  <a:pt x="2224" y="904"/>
                </a:lnTo>
                <a:lnTo>
                  <a:pt x="2187" y="869"/>
                </a:lnTo>
                <a:lnTo>
                  <a:pt x="2150" y="835"/>
                </a:lnTo>
                <a:lnTo>
                  <a:pt x="2112" y="802"/>
                </a:lnTo>
                <a:lnTo>
                  <a:pt x="2074" y="770"/>
                </a:lnTo>
                <a:lnTo>
                  <a:pt x="2034" y="738"/>
                </a:lnTo>
                <a:lnTo>
                  <a:pt x="1995" y="707"/>
                </a:lnTo>
                <a:lnTo>
                  <a:pt x="1955" y="675"/>
                </a:lnTo>
                <a:lnTo>
                  <a:pt x="1915" y="645"/>
                </a:lnTo>
                <a:lnTo>
                  <a:pt x="1873" y="615"/>
                </a:lnTo>
                <a:lnTo>
                  <a:pt x="1832" y="587"/>
                </a:lnTo>
                <a:lnTo>
                  <a:pt x="1790" y="558"/>
                </a:lnTo>
                <a:lnTo>
                  <a:pt x="1748" y="531"/>
                </a:lnTo>
                <a:lnTo>
                  <a:pt x="1705" y="503"/>
                </a:lnTo>
                <a:lnTo>
                  <a:pt x="1662" y="476"/>
                </a:lnTo>
                <a:lnTo>
                  <a:pt x="1619" y="451"/>
                </a:lnTo>
                <a:lnTo>
                  <a:pt x="1575" y="426"/>
                </a:lnTo>
                <a:lnTo>
                  <a:pt x="1530" y="401"/>
                </a:lnTo>
                <a:lnTo>
                  <a:pt x="1486" y="378"/>
                </a:lnTo>
                <a:lnTo>
                  <a:pt x="1441" y="355"/>
                </a:lnTo>
                <a:lnTo>
                  <a:pt x="1396" y="333"/>
                </a:lnTo>
                <a:lnTo>
                  <a:pt x="1350" y="310"/>
                </a:lnTo>
                <a:lnTo>
                  <a:pt x="1305" y="289"/>
                </a:lnTo>
                <a:lnTo>
                  <a:pt x="1258" y="269"/>
                </a:lnTo>
                <a:lnTo>
                  <a:pt x="1211" y="249"/>
                </a:lnTo>
                <a:lnTo>
                  <a:pt x="1164" y="231"/>
                </a:lnTo>
                <a:lnTo>
                  <a:pt x="1117" y="213"/>
                </a:lnTo>
                <a:lnTo>
                  <a:pt x="1070" y="195"/>
                </a:lnTo>
                <a:lnTo>
                  <a:pt x="1022" y="178"/>
                </a:lnTo>
                <a:lnTo>
                  <a:pt x="974" y="163"/>
                </a:lnTo>
                <a:lnTo>
                  <a:pt x="925" y="147"/>
                </a:lnTo>
                <a:lnTo>
                  <a:pt x="877" y="132"/>
                </a:lnTo>
                <a:lnTo>
                  <a:pt x="828" y="118"/>
                </a:lnTo>
                <a:lnTo>
                  <a:pt x="779" y="105"/>
                </a:lnTo>
                <a:lnTo>
                  <a:pt x="731" y="93"/>
                </a:lnTo>
                <a:lnTo>
                  <a:pt x="681" y="81"/>
                </a:lnTo>
                <a:lnTo>
                  <a:pt x="632" y="71"/>
                </a:lnTo>
                <a:lnTo>
                  <a:pt x="582" y="61"/>
                </a:lnTo>
                <a:lnTo>
                  <a:pt x="532" y="51"/>
                </a:lnTo>
                <a:lnTo>
                  <a:pt x="482" y="43"/>
                </a:lnTo>
                <a:lnTo>
                  <a:pt x="432" y="35"/>
                </a:lnTo>
                <a:lnTo>
                  <a:pt x="382" y="28"/>
                </a:lnTo>
                <a:lnTo>
                  <a:pt x="332" y="22"/>
                </a:lnTo>
                <a:lnTo>
                  <a:pt x="281" y="16"/>
                </a:lnTo>
                <a:lnTo>
                  <a:pt x="231" y="11"/>
                </a:lnTo>
                <a:lnTo>
                  <a:pt x="180" y="7"/>
                </a:lnTo>
                <a:lnTo>
                  <a:pt x="130" y="4"/>
                </a:lnTo>
                <a:lnTo>
                  <a:pt x="79" y="2"/>
                </a:lnTo>
                <a:lnTo>
                  <a:pt x="28" y="0"/>
                </a:lnTo>
                <a:lnTo>
                  <a:pt x="26" y="91"/>
                </a:lnTo>
                <a:lnTo>
                  <a:pt x="24" y="183"/>
                </a:lnTo>
                <a:lnTo>
                  <a:pt x="21" y="274"/>
                </a:lnTo>
                <a:lnTo>
                  <a:pt x="19" y="366"/>
                </a:lnTo>
                <a:lnTo>
                  <a:pt x="17" y="457"/>
                </a:lnTo>
                <a:lnTo>
                  <a:pt x="14" y="549"/>
                </a:lnTo>
                <a:lnTo>
                  <a:pt x="12" y="640"/>
                </a:lnTo>
                <a:lnTo>
                  <a:pt x="9" y="732"/>
                </a:lnTo>
                <a:lnTo>
                  <a:pt x="7" y="823"/>
                </a:lnTo>
                <a:lnTo>
                  <a:pt x="5" y="915"/>
                </a:lnTo>
                <a:lnTo>
                  <a:pt x="2" y="1006"/>
                </a:lnTo>
                <a:lnTo>
                  <a:pt x="0" y="1098"/>
                </a:lnTo>
                <a:lnTo>
                  <a:pt x="33" y="1099"/>
                </a:lnTo>
                <a:lnTo>
                  <a:pt x="67" y="1100"/>
                </a:lnTo>
                <a:lnTo>
                  <a:pt x="101" y="1103"/>
                </a:lnTo>
                <a:lnTo>
                  <a:pt x="135" y="1105"/>
                </a:lnTo>
                <a:lnTo>
                  <a:pt x="168" y="1108"/>
                </a:lnTo>
                <a:lnTo>
                  <a:pt x="201" y="1112"/>
                </a:lnTo>
                <a:lnTo>
                  <a:pt x="235" y="1116"/>
                </a:lnTo>
                <a:lnTo>
                  <a:pt x="268" y="1121"/>
                </a:lnTo>
                <a:lnTo>
                  <a:pt x="302" y="1126"/>
                </a:lnTo>
                <a:lnTo>
                  <a:pt x="335" y="1132"/>
                </a:lnTo>
                <a:lnTo>
                  <a:pt x="368" y="1138"/>
                </a:lnTo>
                <a:lnTo>
                  <a:pt x="402" y="1145"/>
                </a:lnTo>
                <a:lnTo>
                  <a:pt x="434" y="1152"/>
                </a:lnTo>
                <a:lnTo>
                  <a:pt x="468" y="1160"/>
                </a:lnTo>
                <a:lnTo>
                  <a:pt x="500" y="1168"/>
                </a:lnTo>
                <a:lnTo>
                  <a:pt x="533" y="1176"/>
                </a:lnTo>
                <a:lnTo>
                  <a:pt x="566" y="1186"/>
                </a:lnTo>
                <a:lnTo>
                  <a:pt x="598" y="1195"/>
                </a:lnTo>
                <a:lnTo>
                  <a:pt x="630" y="1205"/>
                </a:lnTo>
                <a:lnTo>
                  <a:pt x="662" y="1216"/>
                </a:lnTo>
                <a:lnTo>
                  <a:pt x="693" y="1227"/>
                </a:lnTo>
                <a:lnTo>
                  <a:pt x="726" y="1239"/>
                </a:lnTo>
                <a:lnTo>
                  <a:pt x="757" y="1252"/>
                </a:lnTo>
                <a:lnTo>
                  <a:pt x="788" y="1264"/>
                </a:lnTo>
                <a:lnTo>
                  <a:pt x="819" y="1277"/>
                </a:lnTo>
                <a:lnTo>
                  <a:pt x="850" y="1291"/>
                </a:lnTo>
                <a:lnTo>
                  <a:pt x="880" y="1305"/>
                </a:lnTo>
                <a:lnTo>
                  <a:pt x="911" y="1319"/>
                </a:lnTo>
                <a:lnTo>
                  <a:pt x="941" y="1334"/>
                </a:lnTo>
                <a:lnTo>
                  <a:pt x="972" y="1349"/>
                </a:lnTo>
                <a:lnTo>
                  <a:pt x="1001" y="1365"/>
                </a:lnTo>
                <a:lnTo>
                  <a:pt x="1030" y="1381"/>
                </a:lnTo>
                <a:lnTo>
                  <a:pt x="1060" y="1398"/>
                </a:lnTo>
                <a:lnTo>
                  <a:pt x="1089" y="1415"/>
                </a:lnTo>
                <a:lnTo>
                  <a:pt x="1117" y="1433"/>
                </a:lnTo>
                <a:lnTo>
                  <a:pt x="1146" y="1451"/>
                </a:lnTo>
                <a:lnTo>
                  <a:pt x="1174" y="1470"/>
                </a:lnTo>
                <a:lnTo>
                  <a:pt x="1202" y="1489"/>
                </a:lnTo>
                <a:lnTo>
                  <a:pt x="1230" y="1508"/>
                </a:lnTo>
                <a:lnTo>
                  <a:pt x="1257" y="1528"/>
                </a:lnTo>
                <a:lnTo>
                  <a:pt x="1284" y="1548"/>
                </a:lnTo>
                <a:lnTo>
                  <a:pt x="1311" y="1568"/>
                </a:lnTo>
                <a:lnTo>
                  <a:pt x="1337" y="1589"/>
                </a:lnTo>
                <a:lnTo>
                  <a:pt x="1363" y="1610"/>
                </a:lnTo>
                <a:lnTo>
                  <a:pt x="1389" y="1633"/>
                </a:lnTo>
                <a:lnTo>
                  <a:pt x="1414" y="1655"/>
                </a:lnTo>
                <a:lnTo>
                  <a:pt x="1439" y="1677"/>
                </a:lnTo>
                <a:lnTo>
                  <a:pt x="1463" y="1700"/>
                </a:lnTo>
              </a:path>
            </a:pathLst>
          </a:custGeom>
          <a:solidFill>
            <a:srgbClr val="FAC090"/>
          </a:solidFill>
          <a:ln w="25400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43" name="Freeform 212"/>
          <xdr:cNvSpPr>
            <a:spLocks/>
          </xdr:cNvSpPr>
        </xdr:nvSpPr>
        <xdr:spPr bwMode="auto">
          <a:xfrm>
            <a:off x="3147887" y="4419589"/>
            <a:ext cx="948657" cy="1214180"/>
          </a:xfrm>
          <a:custGeom>
            <a:avLst/>
            <a:gdLst/>
            <a:ahLst/>
            <a:cxnLst>
              <a:cxn ang="0">
                <a:pos x="606" y="2177"/>
              </a:cxn>
              <a:cxn ang="0">
                <a:pos x="601" y="2110"/>
              </a:cxn>
              <a:cxn ang="0">
                <a:pos x="595" y="2043"/>
              </a:cxn>
              <a:cxn ang="0">
                <a:pos x="587" y="1976"/>
              </a:cxn>
              <a:cxn ang="0">
                <a:pos x="578" y="1910"/>
              </a:cxn>
              <a:cxn ang="0">
                <a:pos x="566" y="1844"/>
              </a:cxn>
              <a:cxn ang="0">
                <a:pos x="552" y="1778"/>
              </a:cxn>
              <a:cxn ang="0">
                <a:pos x="536" y="1714"/>
              </a:cxn>
              <a:cxn ang="0">
                <a:pos x="518" y="1648"/>
              </a:cxn>
              <a:cxn ang="0">
                <a:pos x="497" y="1585"/>
              </a:cxn>
              <a:cxn ang="0">
                <a:pos x="476" y="1522"/>
              </a:cxn>
              <a:cxn ang="0">
                <a:pos x="452" y="1458"/>
              </a:cxn>
              <a:cxn ang="0">
                <a:pos x="426" y="1397"/>
              </a:cxn>
              <a:cxn ang="0">
                <a:pos x="398" y="1336"/>
              </a:cxn>
              <a:cxn ang="0">
                <a:pos x="369" y="1275"/>
              </a:cxn>
              <a:cxn ang="0">
                <a:pos x="337" y="1216"/>
              </a:cxn>
              <a:cxn ang="0">
                <a:pos x="304" y="1158"/>
              </a:cxn>
              <a:cxn ang="0">
                <a:pos x="269" y="1100"/>
              </a:cxn>
              <a:cxn ang="0">
                <a:pos x="232" y="1044"/>
              </a:cxn>
              <a:cxn ang="0">
                <a:pos x="194" y="989"/>
              </a:cxn>
              <a:cxn ang="0">
                <a:pos x="153" y="934"/>
              </a:cxn>
              <a:cxn ang="0">
                <a:pos x="112" y="882"/>
              </a:cxn>
              <a:cxn ang="0">
                <a:pos x="68" y="831"/>
              </a:cxn>
              <a:cxn ang="0">
                <a:pos x="24" y="781"/>
              </a:cxn>
              <a:cxn ang="0">
                <a:pos x="67" y="693"/>
              </a:cxn>
              <a:cxn ang="0">
                <a:pos x="201" y="567"/>
              </a:cxn>
              <a:cxn ang="0">
                <a:pos x="334" y="441"/>
              </a:cxn>
              <a:cxn ang="0">
                <a:pos x="468" y="315"/>
              </a:cxn>
              <a:cxn ang="0">
                <a:pos x="601" y="189"/>
              </a:cxn>
              <a:cxn ang="0">
                <a:pos x="735" y="64"/>
              </a:cxn>
              <a:cxn ang="0">
                <a:pos x="836" y="36"/>
              </a:cxn>
              <a:cxn ang="0">
                <a:pos x="904" y="112"/>
              </a:cxn>
              <a:cxn ang="0">
                <a:pos x="969" y="189"/>
              </a:cxn>
              <a:cxn ang="0">
                <a:pos x="1032" y="268"/>
              </a:cxn>
              <a:cxn ang="0">
                <a:pos x="1092" y="349"/>
              </a:cxn>
              <a:cxn ang="0">
                <a:pos x="1150" y="432"/>
              </a:cxn>
              <a:cxn ang="0">
                <a:pos x="1205" y="516"/>
              </a:cxn>
              <a:cxn ang="0">
                <a:pos x="1257" y="603"/>
              </a:cxn>
              <a:cxn ang="0">
                <a:pos x="1308" y="690"/>
              </a:cxn>
              <a:cxn ang="0">
                <a:pos x="1354" y="779"/>
              </a:cxn>
              <a:cxn ang="0">
                <a:pos x="1399" y="869"/>
              </a:cxn>
              <a:cxn ang="0">
                <a:pos x="1440" y="961"/>
              </a:cxn>
              <a:cxn ang="0">
                <a:pos x="1479" y="1054"/>
              </a:cxn>
              <a:cxn ang="0">
                <a:pos x="1515" y="1148"/>
              </a:cxn>
              <a:cxn ang="0">
                <a:pos x="1548" y="1243"/>
              </a:cxn>
              <a:cxn ang="0">
                <a:pos x="1578" y="1340"/>
              </a:cxn>
              <a:cxn ang="0">
                <a:pos x="1605" y="1436"/>
              </a:cxn>
              <a:cxn ang="0">
                <a:pos x="1629" y="1534"/>
              </a:cxn>
              <a:cxn ang="0">
                <a:pos x="1650" y="1632"/>
              </a:cxn>
              <a:cxn ang="0">
                <a:pos x="1668" y="1732"/>
              </a:cxn>
              <a:cxn ang="0">
                <a:pos x="1683" y="1831"/>
              </a:cxn>
              <a:cxn ang="0">
                <a:pos x="1695" y="1931"/>
              </a:cxn>
              <a:cxn ang="0">
                <a:pos x="1704" y="2031"/>
              </a:cxn>
              <a:cxn ang="0">
                <a:pos x="1710" y="2131"/>
              </a:cxn>
              <a:cxn ang="0">
                <a:pos x="1620" y="2184"/>
              </a:cxn>
              <a:cxn ang="0">
                <a:pos x="1435" y="2188"/>
              </a:cxn>
              <a:cxn ang="0">
                <a:pos x="1251" y="2193"/>
              </a:cxn>
              <a:cxn ang="0">
                <a:pos x="1067" y="2198"/>
              </a:cxn>
              <a:cxn ang="0">
                <a:pos x="883" y="2203"/>
              </a:cxn>
              <a:cxn ang="0">
                <a:pos x="699" y="2207"/>
              </a:cxn>
            </a:cxnLst>
            <a:rect l="0" t="0" r="r" b="b"/>
            <a:pathLst>
              <a:path w="1712" h="2210">
                <a:moveTo>
                  <a:pt x="607" y="2210"/>
                </a:moveTo>
                <a:lnTo>
                  <a:pt x="606" y="2177"/>
                </a:lnTo>
                <a:lnTo>
                  <a:pt x="604" y="2143"/>
                </a:lnTo>
                <a:lnTo>
                  <a:pt x="601" y="2110"/>
                </a:lnTo>
                <a:lnTo>
                  <a:pt x="598" y="2077"/>
                </a:lnTo>
                <a:lnTo>
                  <a:pt x="595" y="2043"/>
                </a:lnTo>
                <a:lnTo>
                  <a:pt x="592" y="2010"/>
                </a:lnTo>
                <a:lnTo>
                  <a:pt x="587" y="1976"/>
                </a:lnTo>
                <a:lnTo>
                  <a:pt x="583" y="1943"/>
                </a:lnTo>
                <a:lnTo>
                  <a:pt x="578" y="1910"/>
                </a:lnTo>
                <a:lnTo>
                  <a:pt x="572" y="1877"/>
                </a:lnTo>
                <a:lnTo>
                  <a:pt x="566" y="1844"/>
                </a:lnTo>
                <a:lnTo>
                  <a:pt x="559" y="1811"/>
                </a:lnTo>
                <a:lnTo>
                  <a:pt x="552" y="1778"/>
                </a:lnTo>
                <a:lnTo>
                  <a:pt x="544" y="1746"/>
                </a:lnTo>
                <a:lnTo>
                  <a:pt x="536" y="1714"/>
                </a:lnTo>
                <a:lnTo>
                  <a:pt x="527" y="1680"/>
                </a:lnTo>
                <a:lnTo>
                  <a:pt x="518" y="1648"/>
                </a:lnTo>
                <a:lnTo>
                  <a:pt x="508" y="1616"/>
                </a:lnTo>
                <a:lnTo>
                  <a:pt x="497" y="1585"/>
                </a:lnTo>
                <a:lnTo>
                  <a:pt x="487" y="1553"/>
                </a:lnTo>
                <a:lnTo>
                  <a:pt x="476" y="1522"/>
                </a:lnTo>
                <a:lnTo>
                  <a:pt x="464" y="1489"/>
                </a:lnTo>
                <a:lnTo>
                  <a:pt x="452" y="1458"/>
                </a:lnTo>
                <a:lnTo>
                  <a:pt x="440" y="1427"/>
                </a:lnTo>
                <a:lnTo>
                  <a:pt x="426" y="1397"/>
                </a:lnTo>
                <a:lnTo>
                  <a:pt x="412" y="1366"/>
                </a:lnTo>
                <a:lnTo>
                  <a:pt x="398" y="1336"/>
                </a:lnTo>
                <a:lnTo>
                  <a:pt x="384" y="1305"/>
                </a:lnTo>
                <a:lnTo>
                  <a:pt x="369" y="1275"/>
                </a:lnTo>
                <a:lnTo>
                  <a:pt x="354" y="1245"/>
                </a:lnTo>
                <a:lnTo>
                  <a:pt x="337" y="1216"/>
                </a:lnTo>
                <a:lnTo>
                  <a:pt x="321" y="1187"/>
                </a:lnTo>
                <a:lnTo>
                  <a:pt x="304" y="1158"/>
                </a:lnTo>
                <a:lnTo>
                  <a:pt x="287" y="1128"/>
                </a:lnTo>
                <a:lnTo>
                  <a:pt x="269" y="1100"/>
                </a:lnTo>
                <a:lnTo>
                  <a:pt x="250" y="1071"/>
                </a:lnTo>
                <a:lnTo>
                  <a:pt x="232" y="1044"/>
                </a:lnTo>
                <a:lnTo>
                  <a:pt x="213" y="1016"/>
                </a:lnTo>
                <a:lnTo>
                  <a:pt x="194" y="989"/>
                </a:lnTo>
                <a:lnTo>
                  <a:pt x="173" y="962"/>
                </a:lnTo>
                <a:lnTo>
                  <a:pt x="153" y="934"/>
                </a:lnTo>
                <a:lnTo>
                  <a:pt x="133" y="908"/>
                </a:lnTo>
                <a:lnTo>
                  <a:pt x="112" y="882"/>
                </a:lnTo>
                <a:lnTo>
                  <a:pt x="90" y="856"/>
                </a:lnTo>
                <a:lnTo>
                  <a:pt x="68" y="831"/>
                </a:lnTo>
                <a:lnTo>
                  <a:pt x="46" y="806"/>
                </a:lnTo>
                <a:lnTo>
                  <a:pt x="24" y="781"/>
                </a:lnTo>
                <a:lnTo>
                  <a:pt x="0" y="756"/>
                </a:lnTo>
                <a:lnTo>
                  <a:pt x="67" y="693"/>
                </a:lnTo>
                <a:lnTo>
                  <a:pt x="134" y="630"/>
                </a:lnTo>
                <a:lnTo>
                  <a:pt x="201" y="567"/>
                </a:lnTo>
                <a:lnTo>
                  <a:pt x="268" y="504"/>
                </a:lnTo>
                <a:lnTo>
                  <a:pt x="334" y="441"/>
                </a:lnTo>
                <a:lnTo>
                  <a:pt x="401" y="378"/>
                </a:lnTo>
                <a:lnTo>
                  <a:pt x="468" y="315"/>
                </a:lnTo>
                <a:lnTo>
                  <a:pt x="535" y="252"/>
                </a:lnTo>
                <a:lnTo>
                  <a:pt x="601" y="189"/>
                </a:lnTo>
                <a:lnTo>
                  <a:pt x="668" y="126"/>
                </a:lnTo>
                <a:lnTo>
                  <a:pt x="735" y="64"/>
                </a:lnTo>
                <a:lnTo>
                  <a:pt x="802" y="0"/>
                </a:lnTo>
                <a:lnTo>
                  <a:pt x="836" y="36"/>
                </a:lnTo>
                <a:lnTo>
                  <a:pt x="871" y="74"/>
                </a:lnTo>
                <a:lnTo>
                  <a:pt x="904" y="112"/>
                </a:lnTo>
                <a:lnTo>
                  <a:pt x="936" y="150"/>
                </a:lnTo>
                <a:lnTo>
                  <a:pt x="969" y="189"/>
                </a:lnTo>
                <a:lnTo>
                  <a:pt x="1000" y="229"/>
                </a:lnTo>
                <a:lnTo>
                  <a:pt x="1032" y="268"/>
                </a:lnTo>
                <a:lnTo>
                  <a:pt x="1062" y="308"/>
                </a:lnTo>
                <a:lnTo>
                  <a:pt x="1092" y="349"/>
                </a:lnTo>
                <a:lnTo>
                  <a:pt x="1121" y="390"/>
                </a:lnTo>
                <a:lnTo>
                  <a:pt x="1150" y="432"/>
                </a:lnTo>
                <a:lnTo>
                  <a:pt x="1177" y="474"/>
                </a:lnTo>
                <a:lnTo>
                  <a:pt x="1205" y="516"/>
                </a:lnTo>
                <a:lnTo>
                  <a:pt x="1232" y="559"/>
                </a:lnTo>
                <a:lnTo>
                  <a:pt x="1257" y="603"/>
                </a:lnTo>
                <a:lnTo>
                  <a:pt x="1283" y="646"/>
                </a:lnTo>
                <a:lnTo>
                  <a:pt x="1308" y="690"/>
                </a:lnTo>
                <a:lnTo>
                  <a:pt x="1331" y="734"/>
                </a:lnTo>
                <a:lnTo>
                  <a:pt x="1354" y="779"/>
                </a:lnTo>
                <a:lnTo>
                  <a:pt x="1377" y="824"/>
                </a:lnTo>
                <a:lnTo>
                  <a:pt x="1399" y="869"/>
                </a:lnTo>
                <a:lnTo>
                  <a:pt x="1420" y="915"/>
                </a:lnTo>
                <a:lnTo>
                  <a:pt x="1440" y="961"/>
                </a:lnTo>
                <a:lnTo>
                  <a:pt x="1461" y="1008"/>
                </a:lnTo>
                <a:lnTo>
                  <a:pt x="1479" y="1054"/>
                </a:lnTo>
                <a:lnTo>
                  <a:pt x="1497" y="1101"/>
                </a:lnTo>
                <a:lnTo>
                  <a:pt x="1515" y="1148"/>
                </a:lnTo>
                <a:lnTo>
                  <a:pt x="1532" y="1196"/>
                </a:lnTo>
                <a:lnTo>
                  <a:pt x="1548" y="1243"/>
                </a:lnTo>
                <a:lnTo>
                  <a:pt x="1564" y="1291"/>
                </a:lnTo>
                <a:lnTo>
                  <a:pt x="1578" y="1340"/>
                </a:lnTo>
                <a:lnTo>
                  <a:pt x="1592" y="1388"/>
                </a:lnTo>
                <a:lnTo>
                  <a:pt x="1605" y="1436"/>
                </a:lnTo>
                <a:lnTo>
                  <a:pt x="1618" y="1485"/>
                </a:lnTo>
                <a:lnTo>
                  <a:pt x="1629" y="1534"/>
                </a:lnTo>
                <a:lnTo>
                  <a:pt x="1640" y="1583"/>
                </a:lnTo>
                <a:lnTo>
                  <a:pt x="1650" y="1632"/>
                </a:lnTo>
                <a:lnTo>
                  <a:pt x="1660" y="1681"/>
                </a:lnTo>
                <a:lnTo>
                  <a:pt x="1668" y="1732"/>
                </a:lnTo>
                <a:lnTo>
                  <a:pt x="1676" y="1781"/>
                </a:lnTo>
                <a:lnTo>
                  <a:pt x="1683" y="1831"/>
                </a:lnTo>
                <a:lnTo>
                  <a:pt x="1689" y="1880"/>
                </a:lnTo>
                <a:lnTo>
                  <a:pt x="1695" y="1931"/>
                </a:lnTo>
                <a:lnTo>
                  <a:pt x="1700" y="1981"/>
                </a:lnTo>
                <a:lnTo>
                  <a:pt x="1704" y="2031"/>
                </a:lnTo>
                <a:lnTo>
                  <a:pt x="1708" y="2081"/>
                </a:lnTo>
                <a:lnTo>
                  <a:pt x="1710" y="2131"/>
                </a:lnTo>
                <a:lnTo>
                  <a:pt x="1712" y="2181"/>
                </a:lnTo>
                <a:lnTo>
                  <a:pt x="1620" y="2184"/>
                </a:lnTo>
                <a:lnTo>
                  <a:pt x="1527" y="2186"/>
                </a:lnTo>
                <a:lnTo>
                  <a:pt x="1435" y="2188"/>
                </a:lnTo>
                <a:lnTo>
                  <a:pt x="1343" y="2191"/>
                </a:lnTo>
                <a:lnTo>
                  <a:pt x="1251" y="2193"/>
                </a:lnTo>
                <a:lnTo>
                  <a:pt x="1159" y="2195"/>
                </a:lnTo>
                <a:lnTo>
                  <a:pt x="1067" y="2198"/>
                </a:lnTo>
                <a:lnTo>
                  <a:pt x="975" y="2200"/>
                </a:lnTo>
                <a:lnTo>
                  <a:pt x="883" y="2203"/>
                </a:lnTo>
                <a:lnTo>
                  <a:pt x="791" y="2205"/>
                </a:lnTo>
                <a:lnTo>
                  <a:pt x="699" y="2207"/>
                </a:lnTo>
                <a:lnTo>
                  <a:pt x="607" y="2210"/>
                </a:lnTo>
              </a:path>
            </a:pathLst>
          </a:custGeom>
          <a:solidFill>
            <a:srgbClr val="54E349"/>
          </a:solidFill>
          <a:ln w="25400">
            <a:solidFill>
              <a:srgbClr val="000000"/>
            </a:solidFill>
            <a:prstDash val="solid"/>
            <a:round/>
            <a:headEnd/>
            <a:tailEnd/>
          </a:ln>
        </xdr:spPr>
      </xdr:sp>
      <xdr:graphicFrame macro="">
        <xdr:nvGraphicFramePr>
          <xdr:cNvPr id="125363" name="Chart 2"/>
          <xdr:cNvGraphicFramePr>
            <a:graphicFrameLocks/>
          </xdr:cNvGraphicFramePr>
        </xdr:nvGraphicFramePr>
        <xdr:xfrm>
          <a:off x="250690" y="3304167"/>
          <a:ext cx="4033098" cy="27265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'Dashboard Configuration Page'!E20">
        <xdr:nvSpPr>
          <xdr:cNvPr id="11" name="TextBox 10"/>
          <xdr:cNvSpPr txBox="1"/>
        </xdr:nvSpPr>
        <xdr:spPr bwMode="auto">
          <a:xfrm>
            <a:off x="495300" y="6112669"/>
            <a:ext cx="3557588" cy="428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A01B212F-7460-4F76-BB96-B43ADFA9AFE1}" type="TxLink">
              <a:rPr lang="en-US" sz="1200" b="1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ctr"/>
              <a:t>x millions USD$</a:t>
            </a:fld>
            <a:endParaRPr lang="en-US" sz="1200" b="1">
              <a:latin typeface="Arial" pitchFamily="34" charset="0"/>
              <a:cs typeface="Arial" pitchFamily="34" charset="0"/>
            </a:endParaRPr>
          </a:p>
        </xdr:txBody>
      </xdr:sp>
      <xdr:sp macro="" textlink="'Dashboard Configuration Page'!E18">
        <xdr:nvSpPr>
          <xdr:cNvPr id="15" name="TextBox 14"/>
          <xdr:cNvSpPr txBox="1"/>
        </xdr:nvSpPr>
        <xdr:spPr bwMode="auto">
          <a:xfrm>
            <a:off x="626269" y="2859881"/>
            <a:ext cx="3276600" cy="847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EC93E0D7-7507-4EC3-A75C-A0D95AD60F99}" type="TxLink">
              <a:rPr lang="en-US" sz="2400" b="1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ctr"/>
              <a:t>Sales YTD            Target: $7.3m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  <xdr:sp macro="" textlink="'Dashboard Calculations - Locked'!B4">
        <xdr:nvSpPr>
          <xdr:cNvPr id="20" name="TextBox 19"/>
          <xdr:cNvSpPr txBox="1"/>
        </xdr:nvSpPr>
        <xdr:spPr bwMode="auto">
          <a:xfrm>
            <a:off x="969169" y="5479256"/>
            <a:ext cx="540544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5ACA3E04-B237-4330-B48D-6A23E663C671}" type="TxLink">
              <a:rPr lang="en-US" sz="1100" b="1" i="0" u="none" strike="noStrike" cap="none" spc="0">
                <a:ln>
                  <a:noFill/>
                </a:ln>
                <a:solidFill>
                  <a:schemeClr val="tx1"/>
                </a:solidFill>
                <a:effectLst/>
                <a:latin typeface="Calibri"/>
                <a:cs typeface="Arial"/>
              </a:rPr>
              <a:pPr algn="ctr"/>
              <a:t>0.0</a:t>
            </a:fld>
            <a:endParaRPr lang="en-US" sz="1100" b="1" cap="none" spc="0">
              <a:ln>
                <a:noFill/>
              </a:ln>
              <a:solidFill>
                <a:schemeClr val="tx1"/>
              </a:solidFill>
              <a:effectLst/>
            </a:endParaRPr>
          </a:p>
        </xdr:txBody>
      </xdr:sp>
      <xdr:sp macro="" textlink="'Dashboard Calculations - Locked'!B7">
        <xdr:nvSpPr>
          <xdr:cNvPr id="21" name="TextBox 20"/>
          <xdr:cNvSpPr txBox="1"/>
        </xdr:nvSpPr>
        <xdr:spPr bwMode="auto">
          <a:xfrm>
            <a:off x="1249363" y="4783931"/>
            <a:ext cx="552450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103A04F1-91FF-4D9D-956F-9B97EEDFC220}" type="TxLink">
              <a:rPr lang="en-US" sz="1100" b="1" i="0" u="none" strike="noStrike" cap="none" spc="0">
                <a:ln>
                  <a:noFill/>
                </a:ln>
                <a:solidFill>
                  <a:schemeClr val="tx1"/>
                </a:solidFill>
                <a:effectLst/>
                <a:latin typeface="Calibri"/>
                <a:cs typeface="Arial"/>
              </a:rPr>
              <a:pPr algn="ctr"/>
              <a:t>1.8</a:t>
            </a:fld>
            <a:endParaRPr lang="en-US" sz="1100" b="1" cap="none" spc="0">
              <a:ln>
                <a:noFill/>
              </a:ln>
              <a:solidFill>
                <a:schemeClr val="tx1"/>
              </a:solidFill>
              <a:effectLst/>
            </a:endParaRPr>
          </a:p>
        </xdr:txBody>
      </xdr:sp>
      <xdr:sp macro="" textlink="'Dashboard Calculations - Locked'!B8">
        <xdr:nvSpPr>
          <xdr:cNvPr id="22" name="TextBox 21"/>
          <xdr:cNvSpPr txBox="1"/>
        </xdr:nvSpPr>
        <xdr:spPr bwMode="auto">
          <a:xfrm>
            <a:off x="1985963" y="4498181"/>
            <a:ext cx="559593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6BCFC78B-2B81-4605-A52B-E4531902E162}" type="TxLink">
              <a:rPr lang="en-US" sz="1100" b="1" i="0" u="none" strike="noStrike" cap="none" spc="0">
                <a:ln>
                  <a:noFill/>
                </a:ln>
                <a:solidFill>
                  <a:schemeClr val="tx1"/>
                </a:solidFill>
                <a:effectLst/>
                <a:latin typeface="Calibri"/>
                <a:cs typeface="Arial"/>
              </a:rPr>
              <a:pPr algn="ctr"/>
              <a:t>3.7</a:t>
            </a:fld>
            <a:endParaRPr lang="en-US" sz="1100" b="1" cap="none" spc="0">
              <a:ln>
                <a:noFill/>
              </a:ln>
              <a:solidFill>
                <a:schemeClr val="tx1"/>
              </a:solidFill>
              <a:effectLst/>
            </a:endParaRPr>
          </a:p>
        </xdr:txBody>
      </xdr:sp>
      <xdr:sp macro="" textlink="'Dashboard Calculations - Locked'!B9">
        <xdr:nvSpPr>
          <xdr:cNvPr id="23" name="TextBox 22"/>
          <xdr:cNvSpPr txBox="1"/>
        </xdr:nvSpPr>
        <xdr:spPr bwMode="auto">
          <a:xfrm>
            <a:off x="2707481" y="4768056"/>
            <a:ext cx="559594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901FAACA-7EAF-4BC0-BA62-0D9DCBBE0E60}" type="TxLink">
              <a:rPr lang="en-US" sz="1100" b="1" i="0" u="none" strike="noStrike" cap="none" spc="0">
                <a:ln>
                  <a:noFill/>
                </a:ln>
                <a:solidFill>
                  <a:schemeClr val="tx1"/>
                </a:solidFill>
                <a:effectLst/>
                <a:latin typeface="Calibri"/>
                <a:cs typeface="Arial"/>
              </a:rPr>
              <a:pPr algn="ctr"/>
              <a:t>5.5</a:t>
            </a:fld>
            <a:endParaRPr lang="en-US" sz="1100" b="1" cap="none" spc="0">
              <a:ln>
                <a:noFill/>
              </a:ln>
              <a:solidFill>
                <a:schemeClr val="tx1"/>
              </a:solidFill>
              <a:effectLst/>
            </a:endParaRPr>
          </a:p>
        </xdr:txBody>
      </xdr:sp>
      <xdr:sp macro="" textlink="'Dashboard Calculations - Locked'!B5">
        <xdr:nvSpPr>
          <xdr:cNvPr id="24" name="TextBox 23"/>
          <xdr:cNvSpPr txBox="1"/>
        </xdr:nvSpPr>
        <xdr:spPr bwMode="auto">
          <a:xfrm>
            <a:off x="3025775" y="5479256"/>
            <a:ext cx="550069" cy="2762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1459523D-45E1-43A6-A248-F9C41EE9647F}" type="TxLink">
              <a:rPr lang="en-US" sz="1100" b="1" i="0" u="none" strike="noStrike" cap="none" spc="0">
                <a:ln>
                  <a:noFill/>
                </a:ln>
                <a:solidFill>
                  <a:srgbClr val="000000"/>
                </a:solidFill>
                <a:effectLst/>
                <a:latin typeface="+mn-lt"/>
                <a:cs typeface="Arial"/>
              </a:rPr>
              <a:pPr algn="ctr"/>
              <a:t>7.3</a:t>
            </a:fld>
            <a:endParaRPr lang="en-US" sz="1100" b="1" cap="none" spc="0">
              <a:ln>
                <a:noFill/>
              </a:ln>
              <a:solidFill>
                <a:schemeClr val="tx1"/>
              </a:solidFill>
              <a:effectLst/>
              <a:latin typeface="+mn-lt"/>
            </a:endParaRPr>
          </a:p>
        </xdr:txBody>
      </xdr:sp>
      <xdr:grpSp>
        <xdr:nvGrpSpPr>
          <xdr:cNvPr id="125372" name="Group 28"/>
          <xdr:cNvGrpSpPr>
            <a:grpSpLocks/>
          </xdr:cNvGrpSpPr>
        </xdr:nvGrpSpPr>
        <xdr:grpSpPr bwMode="auto">
          <a:xfrm>
            <a:off x="1740493" y="5103112"/>
            <a:ext cx="1043678" cy="956216"/>
            <a:chOff x="1990724" y="3124200"/>
            <a:chExt cx="1038225" cy="942975"/>
          </a:xfrm>
        </xdr:grpSpPr>
        <xdr:sp macro="" textlink="">
          <xdr:nvSpPr>
            <xdr:cNvPr id="4" name="Oval 3"/>
            <xdr:cNvSpPr/>
          </xdr:nvSpPr>
          <xdr:spPr>
            <a:xfrm>
              <a:off x="2026375" y="3128827"/>
              <a:ext cx="945366" cy="991213"/>
            </a:xfrm>
            <a:prstGeom prst="ellipse">
              <a:avLst/>
            </a:prstGeom>
            <a:solidFill>
              <a:schemeClr val="tx1">
                <a:lumMod val="85000"/>
                <a:lumOff val="15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en-US"/>
            </a:p>
          </xdr:txBody>
        </xdr:sp>
        <xdr:sp macro="" textlink="'Dashboard Calculations - Locked'!B6">
          <xdr:nvSpPr>
            <xdr:cNvPr id="10" name="TextBox 9"/>
            <xdr:cNvSpPr txBox="1"/>
          </xdr:nvSpPr>
          <xdr:spPr>
            <a:xfrm>
              <a:off x="1988560" y="3459232"/>
              <a:ext cx="1039902" cy="4059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fld id="{DC52B90F-D112-4D9D-BEA7-13C2F545FCD3}" type="TxLink">
                <a:rPr lang="en-US" sz="2000" b="1" i="0" u="none" strike="noStrike" cap="none" spc="50">
                  <a:ln w="12700" cmpd="sng">
                    <a:solidFill>
                      <a:schemeClr val="tx1"/>
                    </a:solidFill>
                    <a:prstDash val="solid"/>
                  </a:ln>
                  <a:solidFill>
                    <a:schemeClr val="bg1"/>
                  </a:solidFill>
                  <a:effectLst>
                    <a:glow rad="53100">
                      <a:schemeClr val="bg1">
                        <a:lumMod val="50000"/>
                        <a:alpha val="30000"/>
                      </a:schemeClr>
                    </a:glow>
                  </a:effectLst>
                  <a:latin typeface="Arialri"/>
                  <a:cs typeface="Arial" pitchFamily="34" charset="0"/>
                </a:rPr>
                <a:pPr algn="ctr"/>
                <a:t>4.1</a:t>
              </a:fld>
              <a:endParaRPr lang="en-US" sz="2000" b="1" cap="none" spc="50">
                <a:ln w="12700" cmpd="sng">
                  <a:solidFill>
                    <a:schemeClr val="tx1"/>
                  </a:solidFill>
                  <a:prstDash val="solid"/>
                </a:ln>
                <a:solidFill>
                  <a:schemeClr val="bg1"/>
                </a:solidFill>
                <a:effectLst>
                  <a:glow rad="53100">
                    <a:schemeClr val="bg1">
                      <a:lumMod val="50000"/>
                      <a:alpha val="30000"/>
                    </a:schemeClr>
                  </a:glow>
                </a:effectLst>
                <a:latin typeface="Arial" pitchFamily="34" charset="0"/>
                <a:cs typeface="Arial" pitchFamily="34" charset="0"/>
              </a:endParaRPr>
            </a:p>
          </xdr:txBody>
        </xdr:sp>
      </xdr:grpSp>
    </xdr:grpSp>
    <xdr:clientData/>
  </xdr:twoCellAnchor>
  <xdr:twoCellAnchor>
    <xdr:from>
      <xdr:col>0</xdr:col>
      <xdr:colOff>57150</xdr:colOff>
      <xdr:row>1</xdr:row>
      <xdr:rowOff>114300</xdr:rowOff>
    </xdr:from>
    <xdr:to>
      <xdr:col>21</xdr:col>
      <xdr:colOff>123825</xdr:colOff>
      <xdr:row>8</xdr:row>
      <xdr:rowOff>19050</xdr:rowOff>
    </xdr:to>
    <xdr:sp macro="" textlink="">
      <xdr:nvSpPr>
        <xdr:cNvPr id="320" name="Rounded Rectangle 319"/>
        <xdr:cNvSpPr/>
      </xdr:nvSpPr>
      <xdr:spPr bwMode="auto">
        <a:xfrm>
          <a:off x="57150" y="742950"/>
          <a:ext cx="13249275" cy="1238250"/>
        </a:xfrm>
        <a:prstGeom prst="roundRect">
          <a:avLst>
            <a:gd name="adj" fmla="val 33210"/>
          </a:avLst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508141</xdr:colOff>
      <xdr:row>42</xdr:row>
      <xdr:rowOff>31356</xdr:rowOff>
    </xdr:from>
    <xdr:to>
      <xdr:col>8</xdr:col>
      <xdr:colOff>185250</xdr:colOff>
      <xdr:row>61</xdr:row>
      <xdr:rowOff>43164</xdr:rowOff>
    </xdr:to>
    <xdr:sp macro="" textlink="">
      <xdr:nvSpPr>
        <xdr:cNvPr id="125206" name="AutoShape 148"/>
        <xdr:cNvSpPr>
          <a:spLocks noChangeAspect="1" noChangeArrowheads="1"/>
        </xdr:cNvSpPr>
      </xdr:nvSpPr>
      <xdr:spPr bwMode="auto">
        <a:xfrm>
          <a:off x="508141" y="8775306"/>
          <a:ext cx="4934909" cy="3631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508141</xdr:colOff>
      <xdr:row>42</xdr:row>
      <xdr:rowOff>31356</xdr:rowOff>
    </xdr:from>
    <xdr:to>
      <xdr:col>8</xdr:col>
      <xdr:colOff>185250</xdr:colOff>
      <xdr:row>61</xdr:row>
      <xdr:rowOff>43164</xdr:rowOff>
    </xdr:to>
    <xdr:sp macro="" textlink="">
      <xdr:nvSpPr>
        <xdr:cNvPr id="125207" name="AutoShape 177"/>
        <xdr:cNvSpPr>
          <a:spLocks noChangeAspect="1" noChangeArrowheads="1"/>
        </xdr:cNvSpPr>
      </xdr:nvSpPr>
      <xdr:spPr bwMode="auto">
        <a:xfrm>
          <a:off x="508141" y="8775306"/>
          <a:ext cx="4934909" cy="3631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1</xdr:row>
      <xdr:rowOff>171450</xdr:rowOff>
    </xdr:from>
    <xdr:to>
      <xdr:col>17</xdr:col>
      <xdr:colOff>19050</xdr:colOff>
      <xdr:row>5</xdr:row>
      <xdr:rowOff>47625</xdr:rowOff>
    </xdr:to>
    <xdr:sp macro="" textlink="">
      <xdr:nvSpPr>
        <xdr:cNvPr id="232" name="TextBox 231"/>
        <xdr:cNvSpPr txBox="1"/>
      </xdr:nvSpPr>
      <xdr:spPr bwMode="auto">
        <a:xfrm>
          <a:off x="152400" y="800100"/>
          <a:ext cx="106108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000" b="1">
              <a:latin typeface="Arial Black" pitchFamily="34" charset="0"/>
            </a:rPr>
            <a:t>ACME Operations</a:t>
          </a:r>
          <a:endParaRPr lang="en-US" sz="3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133350</xdr:colOff>
      <xdr:row>5</xdr:row>
      <xdr:rowOff>114300</xdr:rowOff>
    </xdr:from>
    <xdr:to>
      <xdr:col>20</xdr:col>
      <xdr:colOff>542925</xdr:colOff>
      <xdr:row>7</xdr:row>
      <xdr:rowOff>171450</xdr:rowOff>
    </xdr:to>
    <xdr:sp macro="" textlink="">
      <xdr:nvSpPr>
        <xdr:cNvPr id="233" name="TextBox 232"/>
        <xdr:cNvSpPr txBox="1"/>
      </xdr:nvSpPr>
      <xdr:spPr bwMode="auto">
        <a:xfrm>
          <a:off x="10877550" y="1504950"/>
          <a:ext cx="22383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000" b="1"/>
            <a:t>Aug 2nd 2011</a:t>
          </a:r>
        </a:p>
      </xdr:txBody>
    </xdr:sp>
    <xdr:clientData/>
  </xdr:twoCellAnchor>
  <xdr:twoCellAnchor>
    <xdr:from>
      <xdr:col>0</xdr:col>
      <xdr:colOff>152400</xdr:colOff>
      <xdr:row>4</xdr:row>
      <xdr:rowOff>66675</xdr:rowOff>
    </xdr:from>
    <xdr:to>
      <xdr:col>16</xdr:col>
      <xdr:colOff>238125</xdr:colOff>
      <xdr:row>7</xdr:row>
      <xdr:rowOff>133350</xdr:rowOff>
    </xdr:to>
    <xdr:sp macro="" textlink="">
      <xdr:nvSpPr>
        <xdr:cNvPr id="311" name="TextBox 310"/>
        <xdr:cNvSpPr txBox="1"/>
      </xdr:nvSpPr>
      <xdr:spPr bwMode="auto">
        <a:xfrm>
          <a:off x="152400" y="1266825"/>
          <a:ext cx="10220325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3400" b="1">
              <a:latin typeface="Arial" pitchFamily="34" charset="0"/>
              <a:cs typeface="Arial" pitchFamily="34" charset="0"/>
            </a:rPr>
            <a:t>Executive Dashboard</a:t>
          </a:r>
        </a:p>
      </xdr:txBody>
    </xdr:sp>
    <xdr:clientData/>
  </xdr:twoCellAnchor>
  <xdr:twoCellAnchor>
    <xdr:from>
      <xdr:col>6</xdr:col>
      <xdr:colOff>507207</xdr:colOff>
      <xdr:row>9</xdr:row>
      <xdr:rowOff>95261</xdr:rowOff>
    </xdr:from>
    <xdr:to>
      <xdr:col>13</xdr:col>
      <xdr:colOff>539749</xdr:colOff>
      <xdr:row>27</xdr:row>
      <xdr:rowOff>133361</xdr:rowOff>
    </xdr:to>
    <xdr:grpSp>
      <xdr:nvGrpSpPr>
        <xdr:cNvPr id="125217" name="Group 235"/>
        <xdr:cNvGrpSpPr>
          <a:grpSpLocks/>
        </xdr:cNvGrpSpPr>
      </xdr:nvGrpSpPr>
      <xdr:grpSpPr bwMode="auto">
        <a:xfrm>
          <a:off x="4545807" y="2247911"/>
          <a:ext cx="4299742" cy="3771900"/>
          <a:chOff x="8973019" y="2690897"/>
          <a:chExt cx="4316075" cy="3769529"/>
        </a:xfrm>
      </xdr:grpSpPr>
      <xdr:sp macro="" textlink="">
        <xdr:nvSpPr>
          <xdr:cNvPr id="750" name="Rounded Rectangle 749"/>
          <xdr:cNvSpPr/>
        </xdr:nvSpPr>
        <xdr:spPr>
          <a:xfrm>
            <a:off x="8973019" y="2690897"/>
            <a:ext cx="4256500" cy="3769529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047" name="Freeform 23"/>
          <xdr:cNvSpPr>
            <a:spLocks/>
          </xdr:cNvSpPr>
        </xdr:nvSpPr>
        <xdr:spPr bwMode="auto">
          <a:xfrm>
            <a:off x="9422582" y="2795606"/>
            <a:ext cx="1166951" cy="3617225"/>
          </a:xfrm>
          <a:custGeom>
            <a:avLst/>
            <a:gdLst/>
            <a:ahLst/>
            <a:cxnLst>
              <a:cxn ang="0">
                <a:pos x="470" y="4101"/>
              </a:cxn>
              <a:cxn ang="0">
                <a:pos x="354" y="4181"/>
              </a:cxn>
              <a:cxn ang="0">
                <a:pos x="225" y="4306"/>
              </a:cxn>
              <a:cxn ang="0">
                <a:pos x="154" y="4402"/>
              </a:cxn>
              <a:cxn ang="0">
                <a:pos x="97" y="4505"/>
              </a:cxn>
              <a:cxn ang="0">
                <a:pos x="51" y="4615"/>
              </a:cxn>
              <a:cxn ang="0">
                <a:pos x="19" y="4731"/>
              </a:cxn>
              <a:cxn ang="0">
                <a:pos x="3" y="4849"/>
              </a:cxn>
              <a:cxn ang="0">
                <a:pos x="1" y="4971"/>
              </a:cxn>
              <a:cxn ang="0">
                <a:pos x="17" y="5094"/>
              </a:cxn>
              <a:cxn ang="0">
                <a:pos x="47" y="5215"/>
              </a:cxn>
              <a:cxn ang="0">
                <a:pos x="92" y="5329"/>
              </a:cxn>
              <a:cxn ang="0">
                <a:pos x="150" y="5435"/>
              </a:cxn>
              <a:cxn ang="0">
                <a:pos x="259" y="5576"/>
              </a:cxn>
              <a:cxn ang="0">
                <a:pos x="393" y="5693"/>
              </a:cxn>
              <a:cxn ang="0">
                <a:pos x="493" y="5756"/>
              </a:cxn>
              <a:cxn ang="0">
                <a:pos x="601" y="5806"/>
              </a:cxn>
              <a:cxn ang="0">
                <a:pos x="716" y="5842"/>
              </a:cxn>
              <a:cxn ang="0">
                <a:pos x="835" y="5862"/>
              </a:cxn>
              <a:cxn ang="0">
                <a:pos x="959" y="5867"/>
              </a:cxn>
              <a:cxn ang="0">
                <a:pos x="1081" y="5857"/>
              </a:cxn>
              <a:cxn ang="0">
                <a:pos x="1199" y="5831"/>
              </a:cxn>
              <a:cxn ang="0">
                <a:pos x="1311" y="5790"/>
              </a:cxn>
              <a:cxn ang="0">
                <a:pos x="1416" y="5735"/>
              </a:cxn>
              <a:cxn ang="0">
                <a:pos x="1513" y="5668"/>
              </a:cxn>
              <a:cxn ang="0">
                <a:pos x="1667" y="5515"/>
              </a:cxn>
              <a:cxn ang="0">
                <a:pos x="1745" y="5401"/>
              </a:cxn>
              <a:cxn ang="0">
                <a:pos x="1800" y="5292"/>
              </a:cxn>
              <a:cxn ang="0">
                <a:pos x="1839" y="5176"/>
              </a:cxn>
              <a:cxn ang="0">
                <a:pos x="1865" y="5053"/>
              </a:cxn>
              <a:cxn ang="0">
                <a:pos x="1874" y="4930"/>
              </a:cxn>
              <a:cxn ang="0">
                <a:pos x="1867" y="4809"/>
              </a:cxn>
              <a:cxn ang="0">
                <a:pos x="1846" y="4691"/>
              </a:cxn>
              <a:cxn ang="0">
                <a:pos x="1810" y="4578"/>
              </a:cxn>
              <a:cxn ang="0">
                <a:pos x="1761" y="4470"/>
              </a:cxn>
              <a:cxn ang="0">
                <a:pos x="1698" y="4369"/>
              </a:cxn>
              <a:cxn ang="0">
                <a:pos x="1623" y="4276"/>
              </a:cxn>
              <a:cxn ang="0">
                <a:pos x="1472" y="4145"/>
              </a:cxn>
              <a:cxn ang="0">
                <a:pos x="1368" y="4081"/>
              </a:cxn>
              <a:cxn ang="0">
                <a:pos x="1312" y="2452"/>
              </a:cxn>
              <a:cxn ang="0">
                <a:pos x="1312" y="784"/>
              </a:cxn>
              <a:cxn ang="0">
                <a:pos x="1312" y="569"/>
              </a:cxn>
              <a:cxn ang="0">
                <a:pos x="1312" y="521"/>
              </a:cxn>
              <a:cxn ang="0">
                <a:pos x="1312" y="408"/>
              </a:cxn>
              <a:cxn ang="0">
                <a:pos x="1309" y="344"/>
              </a:cxn>
              <a:cxn ang="0">
                <a:pos x="1304" y="298"/>
              </a:cxn>
              <a:cxn ang="0">
                <a:pos x="1270" y="204"/>
              </a:cxn>
              <a:cxn ang="0">
                <a:pos x="1214" y="123"/>
              </a:cxn>
              <a:cxn ang="0">
                <a:pos x="1140" y="60"/>
              </a:cxn>
              <a:cxn ang="0">
                <a:pos x="1053" y="18"/>
              </a:cxn>
              <a:cxn ang="0">
                <a:pos x="955" y="0"/>
              </a:cxn>
              <a:cxn ang="0">
                <a:pos x="854" y="9"/>
              </a:cxn>
              <a:cxn ang="0">
                <a:pos x="763" y="43"/>
              </a:cxn>
              <a:cxn ang="0">
                <a:pos x="683" y="100"/>
              </a:cxn>
              <a:cxn ang="0">
                <a:pos x="620" y="176"/>
              </a:cxn>
              <a:cxn ang="0">
                <a:pos x="580" y="265"/>
              </a:cxn>
              <a:cxn ang="0">
                <a:pos x="566" y="331"/>
              </a:cxn>
              <a:cxn ang="0">
                <a:pos x="563" y="378"/>
              </a:cxn>
              <a:cxn ang="0">
                <a:pos x="562" y="493"/>
              </a:cxn>
              <a:cxn ang="0">
                <a:pos x="562" y="556"/>
              </a:cxn>
              <a:cxn ang="0">
                <a:pos x="563" y="651"/>
              </a:cxn>
              <a:cxn ang="0">
                <a:pos x="563" y="1652"/>
              </a:cxn>
            </a:cxnLst>
            <a:rect l="0" t="0" r="r" b="b"/>
            <a:pathLst>
              <a:path w="1874" h="5869">
                <a:moveTo>
                  <a:pt x="563" y="4054"/>
                </a:moveTo>
                <a:lnTo>
                  <a:pt x="544" y="4063"/>
                </a:lnTo>
                <a:lnTo>
                  <a:pt x="525" y="4072"/>
                </a:lnTo>
                <a:lnTo>
                  <a:pt x="506" y="4081"/>
                </a:lnTo>
                <a:lnTo>
                  <a:pt x="488" y="4091"/>
                </a:lnTo>
                <a:lnTo>
                  <a:pt x="470" y="4101"/>
                </a:lnTo>
                <a:lnTo>
                  <a:pt x="453" y="4112"/>
                </a:lnTo>
                <a:lnTo>
                  <a:pt x="436" y="4122"/>
                </a:lnTo>
                <a:lnTo>
                  <a:pt x="418" y="4134"/>
                </a:lnTo>
                <a:lnTo>
                  <a:pt x="402" y="4145"/>
                </a:lnTo>
                <a:lnTo>
                  <a:pt x="385" y="4157"/>
                </a:lnTo>
                <a:lnTo>
                  <a:pt x="354" y="4181"/>
                </a:lnTo>
                <a:lnTo>
                  <a:pt x="323" y="4207"/>
                </a:lnTo>
                <a:lnTo>
                  <a:pt x="294" y="4234"/>
                </a:lnTo>
                <a:lnTo>
                  <a:pt x="266" y="4262"/>
                </a:lnTo>
                <a:lnTo>
                  <a:pt x="252" y="4276"/>
                </a:lnTo>
                <a:lnTo>
                  <a:pt x="238" y="4292"/>
                </a:lnTo>
                <a:lnTo>
                  <a:pt x="225" y="4306"/>
                </a:lnTo>
                <a:lnTo>
                  <a:pt x="212" y="4321"/>
                </a:lnTo>
                <a:lnTo>
                  <a:pt x="201" y="4336"/>
                </a:lnTo>
                <a:lnTo>
                  <a:pt x="188" y="4353"/>
                </a:lnTo>
                <a:lnTo>
                  <a:pt x="177" y="4369"/>
                </a:lnTo>
                <a:lnTo>
                  <a:pt x="165" y="4385"/>
                </a:lnTo>
                <a:lnTo>
                  <a:pt x="154" y="4402"/>
                </a:lnTo>
                <a:lnTo>
                  <a:pt x="144" y="4419"/>
                </a:lnTo>
                <a:lnTo>
                  <a:pt x="134" y="4435"/>
                </a:lnTo>
                <a:lnTo>
                  <a:pt x="123" y="4452"/>
                </a:lnTo>
                <a:lnTo>
                  <a:pt x="115" y="4470"/>
                </a:lnTo>
                <a:lnTo>
                  <a:pt x="104" y="4487"/>
                </a:lnTo>
                <a:lnTo>
                  <a:pt x="97" y="4505"/>
                </a:lnTo>
                <a:lnTo>
                  <a:pt x="88" y="4523"/>
                </a:lnTo>
                <a:lnTo>
                  <a:pt x="80" y="4541"/>
                </a:lnTo>
                <a:lnTo>
                  <a:pt x="71" y="4559"/>
                </a:lnTo>
                <a:lnTo>
                  <a:pt x="65" y="4578"/>
                </a:lnTo>
                <a:lnTo>
                  <a:pt x="57" y="4596"/>
                </a:lnTo>
                <a:lnTo>
                  <a:pt x="51" y="4615"/>
                </a:lnTo>
                <a:lnTo>
                  <a:pt x="45" y="4634"/>
                </a:lnTo>
                <a:lnTo>
                  <a:pt x="40" y="4652"/>
                </a:lnTo>
                <a:lnTo>
                  <a:pt x="33" y="4672"/>
                </a:lnTo>
                <a:lnTo>
                  <a:pt x="28" y="4691"/>
                </a:lnTo>
                <a:lnTo>
                  <a:pt x="24" y="4710"/>
                </a:lnTo>
                <a:lnTo>
                  <a:pt x="19" y="4731"/>
                </a:lnTo>
                <a:lnTo>
                  <a:pt x="15" y="4750"/>
                </a:lnTo>
                <a:lnTo>
                  <a:pt x="13" y="4769"/>
                </a:lnTo>
                <a:lnTo>
                  <a:pt x="9" y="4790"/>
                </a:lnTo>
                <a:lnTo>
                  <a:pt x="7" y="4809"/>
                </a:lnTo>
                <a:lnTo>
                  <a:pt x="5" y="4830"/>
                </a:lnTo>
                <a:lnTo>
                  <a:pt x="3" y="4849"/>
                </a:lnTo>
                <a:lnTo>
                  <a:pt x="1" y="4869"/>
                </a:lnTo>
                <a:lnTo>
                  <a:pt x="1" y="4890"/>
                </a:lnTo>
                <a:lnTo>
                  <a:pt x="0" y="4911"/>
                </a:lnTo>
                <a:lnTo>
                  <a:pt x="0" y="4930"/>
                </a:lnTo>
                <a:lnTo>
                  <a:pt x="1" y="4950"/>
                </a:lnTo>
                <a:lnTo>
                  <a:pt x="1" y="4971"/>
                </a:lnTo>
                <a:lnTo>
                  <a:pt x="3" y="4991"/>
                </a:lnTo>
                <a:lnTo>
                  <a:pt x="5" y="5012"/>
                </a:lnTo>
                <a:lnTo>
                  <a:pt x="7" y="5033"/>
                </a:lnTo>
                <a:lnTo>
                  <a:pt x="9" y="5053"/>
                </a:lnTo>
                <a:lnTo>
                  <a:pt x="13" y="5074"/>
                </a:lnTo>
                <a:lnTo>
                  <a:pt x="17" y="5094"/>
                </a:lnTo>
                <a:lnTo>
                  <a:pt x="21" y="5115"/>
                </a:lnTo>
                <a:lnTo>
                  <a:pt x="24" y="5135"/>
                </a:lnTo>
                <a:lnTo>
                  <a:pt x="29" y="5156"/>
                </a:lnTo>
                <a:lnTo>
                  <a:pt x="35" y="5176"/>
                </a:lnTo>
                <a:lnTo>
                  <a:pt x="41" y="5196"/>
                </a:lnTo>
                <a:lnTo>
                  <a:pt x="47" y="5215"/>
                </a:lnTo>
                <a:lnTo>
                  <a:pt x="54" y="5235"/>
                </a:lnTo>
                <a:lnTo>
                  <a:pt x="60" y="5255"/>
                </a:lnTo>
                <a:lnTo>
                  <a:pt x="68" y="5274"/>
                </a:lnTo>
                <a:lnTo>
                  <a:pt x="75" y="5292"/>
                </a:lnTo>
                <a:lnTo>
                  <a:pt x="83" y="5311"/>
                </a:lnTo>
                <a:lnTo>
                  <a:pt x="92" y="5329"/>
                </a:lnTo>
                <a:lnTo>
                  <a:pt x="101" y="5347"/>
                </a:lnTo>
                <a:lnTo>
                  <a:pt x="109" y="5365"/>
                </a:lnTo>
                <a:lnTo>
                  <a:pt x="120" y="5383"/>
                </a:lnTo>
                <a:lnTo>
                  <a:pt x="130" y="5401"/>
                </a:lnTo>
                <a:lnTo>
                  <a:pt x="140" y="5418"/>
                </a:lnTo>
                <a:lnTo>
                  <a:pt x="150" y="5435"/>
                </a:lnTo>
                <a:lnTo>
                  <a:pt x="162" y="5451"/>
                </a:lnTo>
                <a:lnTo>
                  <a:pt x="172" y="5468"/>
                </a:lnTo>
                <a:lnTo>
                  <a:pt x="183" y="5485"/>
                </a:lnTo>
                <a:lnTo>
                  <a:pt x="207" y="5515"/>
                </a:lnTo>
                <a:lnTo>
                  <a:pt x="233" y="5546"/>
                </a:lnTo>
                <a:lnTo>
                  <a:pt x="259" y="5576"/>
                </a:lnTo>
                <a:lnTo>
                  <a:pt x="287" y="5604"/>
                </a:lnTo>
                <a:lnTo>
                  <a:pt x="317" y="5631"/>
                </a:lnTo>
                <a:lnTo>
                  <a:pt x="346" y="5657"/>
                </a:lnTo>
                <a:lnTo>
                  <a:pt x="362" y="5668"/>
                </a:lnTo>
                <a:lnTo>
                  <a:pt x="378" y="5681"/>
                </a:lnTo>
                <a:lnTo>
                  <a:pt x="393" y="5693"/>
                </a:lnTo>
                <a:lnTo>
                  <a:pt x="409" y="5703"/>
                </a:lnTo>
                <a:lnTo>
                  <a:pt x="426" y="5714"/>
                </a:lnTo>
                <a:lnTo>
                  <a:pt x="443" y="5725"/>
                </a:lnTo>
                <a:lnTo>
                  <a:pt x="459" y="5735"/>
                </a:lnTo>
                <a:lnTo>
                  <a:pt x="476" y="5745"/>
                </a:lnTo>
                <a:lnTo>
                  <a:pt x="493" y="5756"/>
                </a:lnTo>
                <a:lnTo>
                  <a:pt x="511" y="5765"/>
                </a:lnTo>
                <a:lnTo>
                  <a:pt x="529" y="5774"/>
                </a:lnTo>
                <a:lnTo>
                  <a:pt x="547" y="5781"/>
                </a:lnTo>
                <a:lnTo>
                  <a:pt x="565" y="5790"/>
                </a:lnTo>
                <a:lnTo>
                  <a:pt x="582" y="5798"/>
                </a:lnTo>
                <a:lnTo>
                  <a:pt x="601" y="5806"/>
                </a:lnTo>
                <a:lnTo>
                  <a:pt x="619" y="5812"/>
                </a:lnTo>
                <a:lnTo>
                  <a:pt x="638" y="5818"/>
                </a:lnTo>
                <a:lnTo>
                  <a:pt x="657" y="5825"/>
                </a:lnTo>
                <a:lnTo>
                  <a:pt x="676" y="5831"/>
                </a:lnTo>
                <a:lnTo>
                  <a:pt x="695" y="5836"/>
                </a:lnTo>
                <a:lnTo>
                  <a:pt x="716" y="5842"/>
                </a:lnTo>
                <a:lnTo>
                  <a:pt x="735" y="5845"/>
                </a:lnTo>
                <a:lnTo>
                  <a:pt x="754" y="5851"/>
                </a:lnTo>
                <a:lnTo>
                  <a:pt x="774" y="5853"/>
                </a:lnTo>
                <a:lnTo>
                  <a:pt x="795" y="5857"/>
                </a:lnTo>
                <a:lnTo>
                  <a:pt x="815" y="5860"/>
                </a:lnTo>
                <a:lnTo>
                  <a:pt x="835" y="5862"/>
                </a:lnTo>
                <a:lnTo>
                  <a:pt x="856" y="5865"/>
                </a:lnTo>
                <a:lnTo>
                  <a:pt x="876" y="5866"/>
                </a:lnTo>
                <a:lnTo>
                  <a:pt x="896" y="5867"/>
                </a:lnTo>
                <a:lnTo>
                  <a:pt x="917" y="5867"/>
                </a:lnTo>
                <a:lnTo>
                  <a:pt x="937" y="5869"/>
                </a:lnTo>
                <a:lnTo>
                  <a:pt x="959" y="5867"/>
                </a:lnTo>
                <a:lnTo>
                  <a:pt x="979" y="5867"/>
                </a:lnTo>
                <a:lnTo>
                  <a:pt x="999" y="5866"/>
                </a:lnTo>
                <a:lnTo>
                  <a:pt x="1020" y="5865"/>
                </a:lnTo>
                <a:lnTo>
                  <a:pt x="1040" y="5862"/>
                </a:lnTo>
                <a:lnTo>
                  <a:pt x="1060" y="5860"/>
                </a:lnTo>
                <a:lnTo>
                  <a:pt x="1081" y="5857"/>
                </a:lnTo>
                <a:lnTo>
                  <a:pt x="1101" y="5853"/>
                </a:lnTo>
                <a:lnTo>
                  <a:pt x="1120" y="5851"/>
                </a:lnTo>
                <a:lnTo>
                  <a:pt x="1140" y="5845"/>
                </a:lnTo>
                <a:lnTo>
                  <a:pt x="1159" y="5842"/>
                </a:lnTo>
                <a:lnTo>
                  <a:pt x="1179" y="5836"/>
                </a:lnTo>
                <a:lnTo>
                  <a:pt x="1199" y="5831"/>
                </a:lnTo>
                <a:lnTo>
                  <a:pt x="1218" y="5825"/>
                </a:lnTo>
                <a:lnTo>
                  <a:pt x="1237" y="5818"/>
                </a:lnTo>
                <a:lnTo>
                  <a:pt x="1255" y="5812"/>
                </a:lnTo>
                <a:lnTo>
                  <a:pt x="1274" y="5806"/>
                </a:lnTo>
                <a:lnTo>
                  <a:pt x="1292" y="5798"/>
                </a:lnTo>
                <a:lnTo>
                  <a:pt x="1311" y="5790"/>
                </a:lnTo>
                <a:lnTo>
                  <a:pt x="1328" y="5781"/>
                </a:lnTo>
                <a:lnTo>
                  <a:pt x="1346" y="5774"/>
                </a:lnTo>
                <a:lnTo>
                  <a:pt x="1364" y="5765"/>
                </a:lnTo>
                <a:lnTo>
                  <a:pt x="1382" y="5756"/>
                </a:lnTo>
                <a:lnTo>
                  <a:pt x="1398" y="5745"/>
                </a:lnTo>
                <a:lnTo>
                  <a:pt x="1416" y="5735"/>
                </a:lnTo>
                <a:lnTo>
                  <a:pt x="1433" y="5725"/>
                </a:lnTo>
                <a:lnTo>
                  <a:pt x="1449" y="5714"/>
                </a:lnTo>
                <a:lnTo>
                  <a:pt x="1466" y="5703"/>
                </a:lnTo>
                <a:lnTo>
                  <a:pt x="1481" y="5693"/>
                </a:lnTo>
                <a:lnTo>
                  <a:pt x="1498" y="5681"/>
                </a:lnTo>
                <a:lnTo>
                  <a:pt x="1513" y="5668"/>
                </a:lnTo>
                <a:lnTo>
                  <a:pt x="1528" y="5657"/>
                </a:lnTo>
                <a:lnTo>
                  <a:pt x="1559" y="5631"/>
                </a:lnTo>
                <a:lnTo>
                  <a:pt x="1588" y="5604"/>
                </a:lnTo>
                <a:lnTo>
                  <a:pt x="1614" y="5576"/>
                </a:lnTo>
                <a:lnTo>
                  <a:pt x="1641" y="5546"/>
                </a:lnTo>
                <a:lnTo>
                  <a:pt x="1667" y="5515"/>
                </a:lnTo>
                <a:lnTo>
                  <a:pt x="1691" y="5485"/>
                </a:lnTo>
                <a:lnTo>
                  <a:pt x="1702" y="5468"/>
                </a:lnTo>
                <a:lnTo>
                  <a:pt x="1714" y="5451"/>
                </a:lnTo>
                <a:lnTo>
                  <a:pt x="1725" y="5435"/>
                </a:lnTo>
                <a:lnTo>
                  <a:pt x="1735" y="5418"/>
                </a:lnTo>
                <a:lnTo>
                  <a:pt x="1745" y="5401"/>
                </a:lnTo>
                <a:lnTo>
                  <a:pt x="1756" y="5383"/>
                </a:lnTo>
                <a:lnTo>
                  <a:pt x="1764" y="5365"/>
                </a:lnTo>
                <a:lnTo>
                  <a:pt x="1775" y="5347"/>
                </a:lnTo>
                <a:lnTo>
                  <a:pt x="1784" y="5329"/>
                </a:lnTo>
                <a:lnTo>
                  <a:pt x="1791" y="5311"/>
                </a:lnTo>
                <a:lnTo>
                  <a:pt x="1800" y="5292"/>
                </a:lnTo>
                <a:lnTo>
                  <a:pt x="1808" y="5274"/>
                </a:lnTo>
                <a:lnTo>
                  <a:pt x="1814" y="5255"/>
                </a:lnTo>
                <a:lnTo>
                  <a:pt x="1822" y="5235"/>
                </a:lnTo>
                <a:lnTo>
                  <a:pt x="1828" y="5215"/>
                </a:lnTo>
                <a:lnTo>
                  <a:pt x="1834" y="5196"/>
                </a:lnTo>
                <a:lnTo>
                  <a:pt x="1839" y="5176"/>
                </a:lnTo>
                <a:lnTo>
                  <a:pt x="1846" y="5156"/>
                </a:lnTo>
                <a:lnTo>
                  <a:pt x="1850" y="5135"/>
                </a:lnTo>
                <a:lnTo>
                  <a:pt x="1855" y="5115"/>
                </a:lnTo>
                <a:lnTo>
                  <a:pt x="1859" y="5094"/>
                </a:lnTo>
                <a:lnTo>
                  <a:pt x="1862" y="5074"/>
                </a:lnTo>
                <a:lnTo>
                  <a:pt x="1865" y="5053"/>
                </a:lnTo>
                <a:lnTo>
                  <a:pt x="1867" y="5033"/>
                </a:lnTo>
                <a:lnTo>
                  <a:pt x="1870" y="5012"/>
                </a:lnTo>
                <a:lnTo>
                  <a:pt x="1871" y="4991"/>
                </a:lnTo>
                <a:lnTo>
                  <a:pt x="1873" y="4971"/>
                </a:lnTo>
                <a:lnTo>
                  <a:pt x="1874" y="4950"/>
                </a:lnTo>
                <a:lnTo>
                  <a:pt x="1874" y="4930"/>
                </a:lnTo>
                <a:lnTo>
                  <a:pt x="1874" y="4911"/>
                </a:lnTo>
                <a:lnTo>
                  <a:pt x="1874" y="4890"/>
                </a:lnTo>
                <a:lnTo>
                  <a:pt x="1873" y="4869"/>
                </a:lnTo>
                <a:lnTo>
                  <a:pt x="1871" y="4849"/>
                </a:lnTo>
                <a:lnTo>
                  <a:pt x="1870" y="4830"/>
                </a:lnTo>
                <a:lnTo>
                  <a:pt x="1867" y="4809"/>
                </a:lnTo>
                <a:lnTo>
                  <a:pt x="1865" y="4790"/>
                </a:lnTo>
                <a:lnTo>
                  <a:pt x="1862" y="4769"/>
                </a:lnTo>
                <a:lnTo>
                  <a:pt x="1859" y="4750"/>
                </a:lnTo>
                <a:lnTo>
                  <a:pt x="1855" y="4731"/>
                </a:lnTo>
                <a:lnTo>
                  <a:pt x="1851" y="4710"/>
                </a:lnTo>
                <a:lnTo>
                  <a:pt x="1846" y="4691"/>
                </a:lnTo>
                <a:lnTo>
                  <a:pt x="1841" y="4672"/>
                </a:lnTo>
                <a:lnTo>
                  <a:pt x="1836" y="4652"/>
                </a:lnTo>
                <a:lnTo>
                  <a:pt x="1831" y="4634"/>
                </a:lnTo>
                <a:lnTo>
                  <a:pt x="1824" y="4615"/>
                </a:lnTo>
                <a:lnTo>
                  <a:pt x="1818" y="4596"/>
                </a:lnTo>
                <a:lnTo>
                  <a:pt x="1810" y="4578"/>
                </a:lnTo>
                <a:lnTo>
                  <a:pt x="1803" y="4559"/>
                </a:lnTo>
                <a:lnTo>
                  <a:pt x="1795" y="4541"/>
                </a:lnTo>
                <a:lnTo>
                  <a:pt x="1787" y="4523"/>
                </a:lnTo>
                <a:lnTo>
                  <a:pt x="1778" y="4505"/>
                </a:lnTo>
                <a:lnTo>
                  <a:pt x="1770" y="4487"/>
                </a:lnTo>
                <a:lnTo>
                  <a:pt x="1761" y="4470"/>
                </a:lnTo>
                <a:lnTo>
                  <a:pt x="1751" y="4452"/>
                </a:lnTo>
                <a:lnTo>
                  <a:pt x="1742" y="4435"/>
                </a:lnTo>
                <a:lnTo>
                  <a:pt x="1731" y="4419"/>
                </a:lnTo>
                <a:lnTo>
                  <a:pt x="1720" y="4402"/>
                </a:lnTo>
                <a:lnTo>
                  <a:pt x="1710" y="4385"/>
                </a:lnTo>
                <a:lnTo>
                  <a:pt x="1698" y="4369"/>
                </a:lnTo>
                <a:lnTo>
                  <a:pt x="1687" y="4353"/>
                </a:lnTo>
                <a:lnTo>
                  <a:pt x="1674" y="4336"/>
                </a:lnTo>
                <a:lnTo>
                  <a:pt x="1662" y="4321"/>
                </a:lnTo>
                <a:lnTo>
                  <a:pt x="1649" y="4306"/>
                </a:lnTo>
                <a:lnTo>
                  <a:pt x="1636" y="4292"/>
                </a:lnTo>
                <a:lnTo>
                  <a:pt x="1623" y="4276"/>
                </a:lnTo>
                <a:lnTo>
                  <a:pt x="1609" y="4262"/>
                </a:lnTo>
                <a:lnTo>
                  <a:pt x="1581" y="4234"/>
                </a:lnTo>
                <a:lnTo>
                  <a:pt x="1552" y="4207"/>
                </a:lnTo>
                <a:lnTo>
                  <a:pt x="1520" y="4181"/>
                </a:lnTo>
                <a:lnTo>
                  <a:pt x="1489" y="4157"/>
                </a:lnTo>
                <a:lnTo>
                  <a:pt x="1472" y="4145"/>
                </a:lnTo>
                <a:lnTo>
                  <a:pt x="1456" y="4134"/>
                </a:lnTo>
                <a:lnTo>
                  <a:pt x="1439" y="4122"/>
                </a:lnTo>
                <a:lnTo>
                  <a:pt x="1421" y="4112"/>
                </a:lnTo>
                <a:lnTo>
                  <a:pt x="1405" y="4101"/>
                </a:lnTo>
                <a:lnTo>
                  <a:pt x="1386" y="4091"/>
                </a:lnTo>
                <a:lnTo>
                  <a:pt x="1368" y="4081"/>
                </a:lnTo>
                <a:lnTo>
                  <a:pt x="1350" y="4072"/>
                </a:lnTo>
                <a:lnTo>
                  <a:pt x="1331" y="4063"/>
                </a:lnTo>
                <a:lnTo>
                  <a:pt x="1312" y="4054"/>
                </a:lnTo>
                <a:lnTo>
                  <a:pt x="1312" y="3520"/>
                </a:lnTo>
                <a:lnTo>
                  <a:pt x="1312" y="2987"/>
                </a:lnTo>
                <a:lnTo>
                  <a:pt x="1312" y="2452"/>
                </a:lnTo>
                <a:lnTo>
                  <a:pt x="1312" y="1918"/>
                </a:lnTo>
                <a:lnTo>
                  <a:pt x="1312" y="1651"/>
                </a:lnTo>
                <a:lnTo>
                  <a:pt x="1312" y="1384"/>
                </a:lnTo>
                <a:lnTo>
                  <a:pt x="1312" y="1117"/>
                </a:lnTo>
                <a:lnTo>
                  <a:pt x="1312" y="851"/>
                </a:lnTo>
                <a:lnTo>
                  <a:pt x="1312" y="784"/>
                </a:lnTo>
                <a:lnTo>
                  <a:pt x="1312" y="717"/>
                </a:lnTo>
                <a:lnTo>
                  <a:pt x="1312" y="651"/>
                </a:lnTo>
                <a:lnTo>
                  <a:pt x="1312" y="584"/>
                </a:lnTo>
                <a:lnTo>
                  <a:pt x="1312" y="580"/>
                </a:lnTo>
                <a:lnTo>
                  <a:pt x="1312" y="575"/>
                </a:lnTo>
                <a:lnTo>
                  <a:pt x="1312" y="569"/>
                </a:lnTo>
                <a:lnTo>
                  <a:pt x="1312" y="562"/>
                </a:lnTo>
                <a:lnTo>
                  <a:pt x="1312" y="554"/>
                </a:lnTo>
                <a:lnTo>
                  <a:pt x="1312" y="547"/>
                </a:lnTo>
                <a:lnTo>
                  <a:pt x="1312" y="539"/>
                </a:lnTo>
                <a:lnTo>
                  <a:pt x="1312" y="530"/>
                </a:lnTo>
                <a:lnTo>
                  <a:pt x="1312" y="521"/>
                </a:lnTo>
                <a:lnTo>
                  <a:pt x="1312" y="512"/>
                </a:lnTo>
                <a:lnTo>
                  <a:pt x="1312" y="491"/>
                </a:lnTo>
                <a:lnTo>
                  <a:pt x="1312" y="471"/>
                </a:lnTo>
                <a:lnTo>
                  <a:pt x="1312" y="449"/>
                </a:lnTo>
                <a:lnTo>
                  <a:pt x="1312" y="429"/>
                </a:lnTo>
                <a:lnTo>
                  <a:pt x="1312" y="408"/>
                </a:lnTo>
                <a:lnTo>
                  <a:pt x="1311" y="387"/>
                </a:lnTo>
                <a:lnTo>
                  <a:pt x="1311" y="378"/>
                </a:lnTo>
                <a:lnTo>
                  <a:pt x="1311" y="368"/>
                </a:lnTo>
                <a:lnTo>
                  <a:pt x="1311" y="360"/>
                </a:lnTo>
                <a:lnTo>
                  <a:pt x="1309" y="351"/>
                </a:lnTo>
                <a:lnTo>
                  <a:pt x="1309" y="344"/>
                </a:lnTo>
                <a:lnTo>
                  <a:pt x="1309" y="337"/>
                </a:lnTo>
                <a:lnTo>
                  <a:pt x="1308" y="331"/>
                </a:lnTo>
                <a:lnTo>
                  <a:pt x="1308" y="325"/>
                </a:lnTo>
                <a:lnTo>
                  <a:pt x="1308" y="319"/>
                </a:lnTo>
                <a:lnTo>
                  <a:pt x="1307" y="316"/>
                </a:lnTo>
                <a:lnTo>
                  <a:pt x="1304" y="298"/>
                </a:lnTo>
                <a:lnTo>
                  <a:pt x="1299" y="282"/>
                </a:lnTo>
                <a:lnTo>
                  <a:pt x="1295" y="265"/>
                </a:lnTo>
                <a:lnTo>
                  <a:pt x="1290" y="249"/>
                </a:lnTo>
                <a:lnTo>
                  <a:pt x="1284" y="233"/>
                </a:lnTo>
                <a:lnTo>
                  <a:pt x="1278" y="218"/>
                </a:lnTo>
                <a:lnTo>
                  <a:pt x="1270" y="204"/>
                </a:lnTo>
                <a:lnTo>
                  <a:pt x="1262" y="188"/>
                </a:lnTo>
                <a:lnTo>
                  <a:pt x="1253" y="176"/>
                </a:lnTo>
                <a:lnTo>
                  <a:pt x="1245" y="161"/>
                </a:lnTo>
                <a:lnTo>
                  <a:pt x="1234" y="149"/>
                </a:lnTo>
                <a:lnTo>
                  <a:pt x="1226" y="136"/>
                </a:lnTo>
                <a:lnTo>
                  <a:pt x="1214" y="123"/>
                </a:lnTo>
                <a:lnTo>
                  <a:pt x="1203" y="111"/>
                </a:lnTo>
                <a:lnTo>
                  <a:pt x="1191" y="100"/>
                </a:lnTo>
                <a:lnTo>
                  <a:pt x="1180" y="89"/>
                </a:lnTo>
                <a:lnTo>
                  <a:pt x="1167" y="79"/>
                </a:lnTo>
                <a:lnTo>
                  <a:pt x="1154" y="69"/>
                </a:lnTo>
                <a:lnTo>
                  <a:pt x="1140" y="60"/>
                </a:lnTo>
                <a:lnTo>
                  <a:pt x="1126" y="51"/>
                </a:lnTo>
                <a:lnTo>
                  <a:pt x="1112" y="43"/>
                </a:lnTo>
                <a:lnTo>
                  <a:pt x="1098" y="36"/>
                </a:lnTo>
                <a:lnTo>
                  <a:pt x="1083" y="29"/>
                </a:lnTo>
                <a:lnTo>
                  <a:pt x="1068" y="24"/>
                </a:lnTo>
                <a:lnTo>
                  <a:pt x="1053" y="18"/>
                </a:lnTo>
                <a:lnTo>
                  <a:pt x="1036" y="14"/>
                </a:lnTo>
                <a:lnTo>
                  <a:pt x="1021" y="9"/>
                </a:lnTo>
                <a:lnTo>
                  <a:pt x="1004" y="6"/>
                </a:lnTo>
                <a:lnTo>
                  <a:pt x="988" y="3"/>
                </a:lnTo>
                <a:lnTo>
                  <a:pt x="971" y="1"/>
                </a:lnTo>
                <a:lnTo>
                  <a:pt x="955" y="0"/>
                </a:lnTo>
                <a:lnTo>
                  <a:pt x="937" y="0"/>
                </a:lnTo>
                <a:lnTo>
                  <a:pt x="920" y="0"/>
                </a:lnTo>
                <a:lnTo>
                  <a:pt x="904" y="1"/>
                </a:lnTo>
                <a:lnTo>
                  <a:pt x="887" y="3"/>
                </a:lnTo>
                <a:lnTo>
                  <a:pt x="871" y="6"/>
                </a:lnTo>
                <a:lnTo>
                  <a:pt x="854" y="9"/>
                </a:lnTo>
                <a:lnTo>
                  <a:pt x="838" y="14"/>
                </a:lnTo>
                <a:lnTo>
                  <a:pt x="823" y="18"/>
                </a:lnTo>
                <a:lnTo>
                  <a:pt x="807" y="24"/>
                </a:lnTo>
                <a:lnTo>
                  <a:pt x="792" y="29"/>
                </a:lnTo>
                <a:lnTo>
                  <a:pt x="777" y="37"/>
                </a:lnTo>
                <a:lnTo>
                  <a:pt x="763" y="43"/>
                </a:lnTo>
                <a:lnTo>
                  <a:pt x="748" y="51"/>
                </a:lnTo>
                <a:lnTo>
                  <a:pt x="735" y="60"/>
                </a:lnTo>
                <a:lnTo>
                  <a:pt x="721" y="69"/>
                </a:lnTo>
                <a:lnTo>
                  <a:pt x="708" y="79"/>
                </a:lnTo>
                <a:lnTo>
                  <a:pt x="695" y="89"/>
                </a:lnTo>
                <a:lnTo>
                  <a:pt x="683" y="100"/>
                </a:lnTo>
                <a:lnTo>
                  <a:pt x="671" y="111"/>
                </a:lnTo>
                <a:lnTo>
                  <a:pt x="660" y="123"/>
                </a:lnTo>
                <a:lnTo>
                  <a:pt x="650" y="136"/>
                </a:lnTo>
                <a:lnTo>
                  <a:pt x="640" y="149"/>
                </a:lnTo>
                <a:lnTo>
                  <a:pt x="631" y="161"/>
                </a:lnTo>
                <a:lnTo>
                  <a:pt x="620" y="176"/>
                </a:lnTo>
                <a:lnTo>
                  <a:pt x="613" y="190"/>
                </a:lnTo>
                <a:lnTo>
                  <a:pt x="605" y="204"/>
                </a:lnTo>
                <a:lnTo>
                  <a:pt x="598" y="219"/>
                </a:lnTo>
                <a:lnTo>
                  <a:pt x="591" y="235"/>
                </a:lnTo>
                <a:lnTo>
                  <a:pt x="585" y="250"/>
                </a:lnTo>
                <a:lnTo>
                  <a:pt x="580" y="265"/>
                </a:lnTo>
                <a:lnTo>
                  <a:pt x="575" y="282"/>
                </a:lnTo>
                <a:lnTo>
                  <a:pt x="571" y="299"/>
                </a:lnTo>
                <a:lnTo>
                  <a:pt x="568" y="316"/>
                </a:lnTo>
                <a:lnTo>
                  <a:pt x="567" y="319"/>
                </a:lnTo>
                <a:lnTo>
                  <a:pt x="567" y="325"/>
                </a:lnTo>
                <a:lnTo>
                  <a:pt x="566" y="331"/>
                </a:lnTo>
                <a:lnTo>
                  <a:pt x="566" y="337"/>
                </a:lnTo>
                <a:lnTo>
                  <a:pt x="566" y="345"/>
                </a:lnTo>
                <a:lnTo>
                  <a:pt x="565" y="353"/>
                </a:lnTo>
                <a:lnTo>
                  <a:pt x="565" y="360"/>
                </a:lnTo>
                <a:lnTo>
                  <a:pt x="565" y="369"/>
                </a:lnTo>
                <a:lnTo>
                  <a:pt x="563" y="378"/>
                </a:lnTo>
                <a:lnTo>
                  <a:pt x="563" y="387"/>
                </a:lnTo>
                <a:lnTo>
                  <a:pt x="563" y="408"/>
                </a:lnTo>
                <a:lnTo>
                  <a:pt x="563" y="429"/>
                </a:lnTo>
                <a:lnTo>
                  <a:pt x="563" y="450"/>
                </a:lnTo>
                <a:lnTo>
                  <a:pt x="562" y="471"/>
                </a:lnTo>
                <a:lnTo>
                  <a:pt x="562" y="493"/>
                </a:lnTo>
                <a:lnTo>
                  <a:pt x="562" y="512"/>
                </a:lnTo>
                <a:lnTo>
                  <a:pt x="562" y="522"/>
                </a:lnTo>
                <a:lnTo>
                  <a:pt x="562" y="531"/>
                </a:lnTo>
                <a:lnTo>
                  <a:pt x="562" y="540"/>
                </a:lnTo>
                <a:lnTo>
                  <a:pt x="562" y="548"/>
                </a:lnTo>
                <a:lnTo>
                  <a:pt x="562" y="556"/>
                </a:lnTo>
                <a:lnTo>
                  <a:pt x="562" y="563"/>
                </a:lnTo>
                <a:lnTo>
                  <a:pt x="563" y="570"/>
                </a:lnTo>
                <a:lnTo>
                  <a:pt x="563" y="575"/>
                </a:lnTo>
                <a:lnTo>
                  <a:pt x="563" y="580"/>
                </a:lnTo>
                <a:lnTo>
                  <a:pt x="563" y="584"/>
                </a:lnTo>
                <a:lnTo>
                  <a:pt x="563" y="651"/>
                </a:lnTo>
                <a:lnTo>
                  <a:pt x="563" y="717"/>
                </a:lnTo>
                <a:lnTo>
                  <a:pt x="563" y="784"/>
                </a:lnTo>
                <a:lnTo>
                  <a:pt x="563" y="851"/>
                </a:lnTo>
                <a:lnTo>
                  <a:pt x="563" y="1118"/>
                </a:lnTo>
                <a:lnTo>
                  <a:pt x="563" y="1385"/>
                </a:lnTo>
                <a:lnTo>
                  <a:pt x="563" y="1652"/>
                </a:lnTo>
                <a:lnTo>
                  <a:pt x="563" y="1918"/>
                </a:lnTo>
                <a:lnTo>
                  <a:pt x="563" y="2452"/>
                </a:lnTo>
                <a:lnTo>
                  <a:pt x="563" y="2987"/>
                </a:lnTo>
                <a:lnTo>
                  <a:pt x="563" y="3520"/>
                </a:lnTo>
                <a:lnTo>
                  <a:pt x="563" y="4054"/>
                </a:lnTo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127000" prst="artDeco"/>
          </a:sp3d>
        </xdr:spPr>
        <xdr:txBody>
          <a:bodyPr anchor="ctr"/>
          <a:lstStyle/>
          <a:p>
            <a:endParaRPr lang="en-US"/>
          </a:p>
        </xdr:txBody>
      </xdr:sp>
      <xdr:sp macro="" textlink="">
        <xdr:nvSpPr>
          <xdr:cNvPr id="749" name="Rounded Rectangle 748"/>
          <xdr:cNvSpPr/>
        </xdr:nvSpPr>
        <xdr:spPr>
          <a:xfrm>
            <a:off x="9900840" y="2938391"/>
            <a:ext cx="172173" cy="2522538"/>
          </a:xfrm>
          <a:prstGeom prst="roundRect">
            <a:avLst>
              <a:gd name="adj" fmla="val 48342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aphicFrame macro="">
        <xdr:nvGraphicFramePr>
          <xdr:cNvPr id="125248" name="Chart 735"/>
          <xdr:cNvGraphicFramePr>
            <a:graphicFrameLocks/>
          </xdr:cNvGraphicFramePr>
        </xdr:nvGraphicFramePr>
        <xdr:xfrm>
          <a:off x="9066995" y="2893712"/>
          <a:ext cx="1309582" cy="259274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746" name="Oval 745"/>
          <xdr:cNvSpPr/>
        </xdr:nvSpPr>
        <xdr:spPr>
          <a:xfrm>
            <a:off x="9537364" y="5318144"/>
            <a:ext cx="927821" cy="980458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Dashboard Calculations - Locked'!S4">
        <xdr:nvSpPr>
          <xdr:cNvPr id="747" name="TextBox 746"/>
          <xdr:cNvSpPr txBox="1"/>
        </xdr:nvSpPr>
        <xdr:spPr>
          <a:xfrm>
            <a:off x="9508668" y="5594196"/>
            <a:ext cx="975647" cy="390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15624250-F536-40E9-9AD3-79D8B8525A3D}" type="TxLink">
              <a:rPr lang="en-US" sz="2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"/>
                <a:cs typeface="Arial"/>
              </a:rPr>
              <a:pPr algn="ctr"/>
              <a:t>86%</a:t>
            </a:fld>
            <a:endParaRPr lang="en-US" sz="2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'Dashboard Configuration Page'!O18">
        <xdr:nvSpPr>
          <xdr:cNvPr id="231" name="TextBox 230"/>
          <xdr:cNvSpPr txBox="1"/>
        </xdr:nvSpPr>
        <xdr:spPr>
          <a:xfrm>
            <a:off x="10369534" y="2776568"/>
            <a:ext cx="2649552" cy="8376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53EF26BA-E577-4981-9770-E04DF25A579B}" type="TxLink">
              <a:rPr lang="en-US" sz="2400" b="1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ctr"/>
              <a:t>Q1 Sales                 Target: $782k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  <xdr:sp macro="" textlink="'Dashboard Calculations - Locked'!R4">
        <xdr:nvSpPr>
          <xdr:cNvPr id="250" name="TextBox 249"/>
          <xdr:cNvSpPr txBox="1"/>
        </xdr:nvSpPr>
        <xdr:spPr>
          <a:xfrm>
            <a:off x="10197557" y="3576225"/>
            <a:ext cx="3091537" cy="11613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E61AFF28-AFB2-456A-B585-6FD74EDC4308}" type="TxLink">
              <a:rPr lang="en-US" sz="6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ri"/>
                <a:cs typeface="Arial" pitchFamily="34" charset="0"/>
              </a:rPr>
              <a:pPr algn="ctr"/>
              <a:t>86.4%</a:t>
            </a:fld>
            <a:endParaRPr lang="en-US" sz="6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14</xdr:col>
      <xdr:colOff>19050</xdr:colOff>
      <xdr:row>9</xdr:row>
      <xdr:rowOff>54780</xdr:rowOff>
    </xdr:from>
    <xdr:to>
      <xdr:col>21</xdr:col>
      <xdr:colOff>47625</xdr:colOff>
      <xdr:row>27</xdr:row>
      <xdr:rowOff>97642</xdr:rowOff>
    </xdr:to>
    <xdr:grpSp>
      <xdr:nvGrpSpPr>
        <xdr:cNvPr id="125218" name="Group 242"/>
        <xdr:cNvGrpSpPr>
          <a:grpSpLocks/>
        </xdr:cNvGrpSpPr>
      </xdr:nvGrpSpPr>
      <xdr:grpSpPr bwMode="auto">
        <a:xfrm>
          <a:off x="8934450" y="2207430"/>
          <a:ext cx="4295775" cy="3776662"/>
          <a:chOff x="8973019" y="7345694"/>
          <a:chExt cx="4307977" cy="3779048"/>
        </a:xfrm>
      </xdr:grpSpPr>
      <xdr:sp macro="" textlink="">
        <xdr:nvSpPr>
          <xdr:cNvPr id="197" name="Rounded Rectangle 196"/>
          <xdr:cNvSpPr/>
        </xdr:nvSpPr>
        <xdr:spPr>
          <a:xfrm>
            <a:off x="8973019" y="7345694"/>
            <a:ext cx="4256500" cy="3779048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98" name="Freeform 23"/>
          <xdr:cNvSpPr>
            <a:spLocks/>
          </xdr:cNvSpPr>
        </xdr:nvSpPr>
        <xdr:spPr bwMode="auto">
          <a:xfrm>
            <a:off x="9422582" y="7450403"/>
            <a:ext cx="1166951" cy="3626744"/>
          </a:xfrm>
          <a:custGeom>
            <a:avLst/>
            <a:gdLst/>
            <a:ahLst/>
            <a:cxnLst>
              <a:cxn ang="0">
                <a:pos x="470" y="4101"/>
              </a:cxn>
              <a:cxn ang="0">
                <a:pos x="354" y="4181"/>
              </a:cxn>
              <a:cxn ang="0">
                <a:pos x="225" y="4306"/>
              </a:cxn>
              <a:cxn ang="0">
                <a:pos x="154" y="4402"/>
              </a:cxn>
              <a:cxn ang="0">
                <a:pos x="97" y="4505"/>
              </a:cxn>
              <a:cxn ang="0">
                <a:pos x="51" y="4615"/>
              </a:cxn>
              <a:cxn ang="0">
                <a:pos x="19" y="4731"/>
              </a:cxn>
              <a:cxn ang="0">
                <a:pos x="3" y="4849"/>
              </a:cxn>
              <a:cxn ang="0">
                <a:pos x="1" y="4971"/>
              </a:cxn>
              <a:cxn ang="0">
                <a:pos x="17" y="5094"/>
              </a:cxn>
              <a:cxn ang="0">
                <a:pos x="47" y="5215"/>
              </a:cxn>
              <a:cxn ang="0">
                <a:pos x="92" y="5329"/>
              </a:cxn>
              <a:cxn ang="0">
                <a:pos x="150" y="5435"/>
              </a:cxn>
              <a:cxn ang="0">
                <a:pos x="259" y="5576"/>
              </a:cxn>
              <a:cxn ang="0">
                <a:pos x="393" y="5693"/>
              </a:cxn>
              <a:cxn ang="0">
                <a:pos x="493" y="5756"/>
              </a:cxn>
              <a:cxn ang="0">
                <a:pos x="601" y="5806"/>
              </a:cxn>
              <a:cxn ang="0">
                <a:pos x="716" y="5842"/>
              </a:cxn>
              <a:cxn ang="0">
                <a:pos x="835" y="5862"/>
              </a:cxn>
              <a:cxn ang="0">
                <a:pos x="959" y="5867"/>
              </a:cxn>
              <a:cxn ang="0">
                <a:pos x="1081" y="5857"/>
              </a:cxn>
              <a:cxn ang="0">
                <a:pos x="1199" y="5831"/>
              </a:cxn>
              <a:cxn ang="0">
                <a:pos x="1311" y="5790"/>
              </a:cxn>
              <a:cxn ang="0">
                <a:pos x="1416" y="5735"/>
              </a:cxn>
              <a:cxn ang="0">
                <a:pos x="1513" y="5668"/>
              </a:cxn>
              <a:cxn ang="0">
                <a:pos x="1667" y="5515"/>
              </a:cxn>
              <a:cxn ang="0">
                <a:pos x="1745" y="5401"/>
              </a:cxn>
              <a:cxn ang="0">
                <a:pos x="1800" y="5292"/>
              </a:cxn>
              <a:cxn ang="0">
                <a:pos x="1839" y="5176"/>
              </a:cxn>
              <a:cxn ang="0">
                <a:pos x="1865" y="5053"/>
              </a:cxn>
              <a:cxn ang="0">
                <a:pos x="1874" y="4930"/>
              </a:cxn>
              <a:cxn ang="0">
                <a:pos x="1867" y="4809"/>
              </a:cxn>
              <a:cxn ang="0">
                <a:pos x="1846" y="4691"/>
              </a:cxn>
              <a:cxn ang="0">
                <a:pos x="1810" y="4578"/>
              </a:cxn>
              <a:cxn ang="0">
                <a:pos x="1761" y="4470"/>
              </a:cxn>
              <a:cxn ang="0">
                <a:pos x="1698" y="4369"/>
              </a:cxn>
              <a:cxn ang="0">
                <a:pos x="1623" y="4276"/>
              </a:cxn>
              <a:cxn ang="0">
                <a:pos x="1472" y="4145"/>
              </a:cxn>
              <a:cxn ang="0">
                <a:pos x="1368" y="4081"/>
              </a:cxn>
              <a:cxn ang="0">
                <a:pos x="1312" y="2452"/>
              </a:cxn>
              <a:cxn ang="0">
                <a:pos x="1312" y="784"/>
              </a:cxn>
              <a:cxn ang="0">
                <a:pos x="1312" y="569"/>
              </a:cxn>
              <a:cxn ang="0">
                <a:pos x="1312" y="521"/>
              </a:cxn>
              <a:cxn ang="0">
                <a:pos x="1312" y="408"/>
              </a:cxn>
              <a:cxn ang="0">
                <a:pos x="1309" y="344"/>
              </a:cxn>
              <a:cxn ang="0">
                <a:pos x="1304" y="298"/>
              </a:cxn>
              <a:cxn ang="0">
                <a:pos x="1270" y="204"/>
              </a:cxn>
              <a:cxn ang="0">
                <a:pos x="1214" y="123"/>
              </a:cxn>
              <a:cxn ang="0">
                <a:pos x="1140" y="60"/>
              </a:cxn>
              <a:cxn ang="0">
                <a:pos x="1053" y="18"/>
              </a:cxn>
              <a:cxn ang="0">
                <a:pos x="955" y="0"/>
              </a:cxn>
              <a:cxn ang="0">
                <a:pos x="854" y="9"/>
              </a:cxn>
              <a:cxn ang="0">
                <a:pos x="763" y="43"/>
              </a:cxn>
              <a:cxn ang="0">
                <a:pos x="683" y="100"/>
              </a:cxn>
              <a:cxn ang="0">
                <a:pos x="620" y="176"/>
              </a:cxn>
              <a:cxn ang="0">
                <a:pos x="580" y="265"/>
              </a:cxn>
              <a:cxn ang="0">
                <a:pos x="566" y="331"/>
              </a:cxn>
              <a:cxn ang="0">
                <a:pos x="563" y="378"/>
              </a:cxn>
              <a:cxn ang="0">
                <a:pos x="562" y="493"/>
              </a:cxn>
              <a:cxn ang="0">
                <a:pos x="562" y="556"/>
              </a:cxn>
              <a:cxn ang="0">
                <a:pos x="563" y="651"/>
              </a:cxn>
              <a:cxn ang="0">
                <a:pos x="563" y="1652"/>
              </a:cxn>
            </a:cxnLst>
            <a:rect l="0" t="0" r="r" b="b"/>
            <a:pathLst>
              <a:path w="1874" h="5869">
                <a:moveTo>
                  <a:pt x="563" y="4054"/>
                </a:moveTo>
                <a:lnTo>
                  <a:pt x="544" y="4063"/>
                </a:lnTo>
                <a:lnTo>
                  <a:pt x="525" y="4072"/>
                </a:lnTo>
                <a:lnTo>
                  <a:pt x="506" y="4081"/>
                </a:lnTo>
                <a:lnTo>
                  <a:pt x="488" y="4091"/>
                </a:lnTo>
                <a:lnTo>
                  <a:pt x="470" y="4101"/>
                </a:lnTo>
                <a:lnTo>
                  <a:pt x="453" y="4112"/>
                </a:lnTo>
                <a:lnTo>
                  <a:pt x="436" y="4122"/>
                </a:lnTo>
                <a:lnTo>
                  <a:pt x="418" y="4134"/>
                </a:lnTo>
                <a:lnTo>
                  <a:pt x="402" y="4145"/>
                </a:lnTo>
                <a:lnTo>
                  <a:pt x="385" y="4157"/>
                </a:lnTo>
                <a:lnTo>
                  <a:pt x="354" y="4181"/>
                </a:lnTo>
                <a:lnTo>
                  <a:pt x="323" y="4207"/>
                </a:lnTo>
                <a:lnTo>
                  <a:pt x="294" y="4234"/>
                </a:lnTo>
                <a:lnTo>
                  <a:pt x="266" y="4262"/>
                </a:lnTo>
                <a:lnTo>
                  <a:pt x="252" y="4276"/>
                </a:lnTo>
                <a:lnTo>
                  <a:pt x="238" y="4292"/>
                </a:lnTo>
                <a:lnTo>
                  <a:pt x="225" y="4306"/>
                </a:lnTo>
                <a:lnTo>
                  <a:pt x="212" y="4321"/>
                </a:lnTo>
                <a:lnTo>
                  <a:pt x="201" y="4336"/>
                </a:lnTo>
                <a:lnTo>
                  <a:pt x="188" y="4353"/>
                </a:lnTo>
                <a:lnTo>
                  <a:pt x="177" y="4369"/>
                </a:lnTo>
                <a:lnTo>
                  <a:pt x="165" y="4385"/>
                </a:lnTo>
                <a:lnTo>
                  <a:pt x="154" y="4402"/>
                </a:lnTo>
                <a:lnTo>
                  <a:pt x="144" y="4419"/>
                </a:lnTo>
                <a:lnTo>
                  <a:pt x="134" y="4435"/>
                </a:lnTo>
                <a:lnTo>
                  <a:pt x="123" y="4452"/>
                </a:lnTo>
                <a:lnTo>
                  <a:pt x="115" y="4470"/>
                </a:lnTo>
                <a:lnTo>
                  <a:pt x="104" y="4487"/>
                </a:lnTo>
                <a:lnTo>
                  <a:pt x="97" y="4505"/>
                </a:lnTo>
                <a:lnTo>
                  <a:pt x="88" y="4523"/>
                </a:lnTo>
                <a:lnTo>
                  <a:pt x="80" y="4541"/>
                </a:lnTo>
                <a:lnTo>
                  <a:pt x="71" y="4559"/>
                </a:lnTo>
                <a:lnTo>
                  <a:pt x="65" y="4578"/>
                </a:lnTo>
                <a:lnTo>
                  <a:pt x="57" y="4596"/>
                </a:lnTo>
                <a:lnTo>
                  <a:pt x="51" y="4615"/>
                </a:lnTo>
                <a:lnTo>
                  <a:pt x="45" y="4634"/>
                </a:lnTo>
                <a:lnTo>
                  <a:pt x="40" y="4652"/>
                </a:lnTo>
                <a:lnTo>
                  <a:pt x="33" y="4672"/>
                </a:lnTo>
                <a:lnTo>
                  <a:pt x="28" y="4691"/>
                </a:lnTo>
                <a:lnTo>
                  <a:pt x="24" y="4710"/>
                </a:lnTo>
                <a:lnTo>
                  <a:pt x="19" y="4731"/>
                </a:lnTo>
                <a:lnTo>
                  <a:pt x="15" y="4750"/>
                </a:lnTo>
                <a:lnTo>
                  <a:pt x="13" y="4769"/>
                </a:lnTo>
                <a:lnTo>
                  <a:pt x="9" y="4790"/>
                </a:lnTo>
                <a:lnTo>
                  <a:pt x="7" y="4809"/>
                </a:lnTo>
                <a:lnTo>
                  <a:pt x="5" y="4830"/>
                </a:lnTo>
                <a:lnTo>
                  <a:pt x="3" y="4849"/>
                </a:lnTo>
                <a:lnTo>
                  <a:pt x="1" y="4869"/>
                </a:lnTo>
                <a:lnTo>
                  <a:pt x="1" y="4890"/>
                </a:lnTo>
                <a:lnTo>
                  <a:pt x="0" y="4911"/>
                </a:lnTo>
                <a:lnTo>
                  <a:pt x="0" y="4930"/>
                </a:lnTo>
                <a:lnTo>
                  <a:pt x="1" y="4950"/>
                </a:lnTo>
                <a:lnTo>
                  <a:pt x="1" y="4971"/>
                </a:lnTo>
                <a:lnTo>
                  <a:pt x="3" y="4991"/>
                </a:lnTo>
                <a:lnTo>
                  <a:pt x="5" y="5012"/>
                </a:lnTo>
                <a:lnTo>
                  <a:pt x="7" y="5033"/>
                </a:lnTo>
                <a:lnTo>
                  <a:pt x="9" y="5053"/>
                </a:lnTo>
                <a:lnTo>
                  <a:pt x="13" y="5074"/>
                </a:lnTo>
                <a:lnTo>
                  <a:pt x="17" y="5094"/>
                </a:lnTo>
                <a:lnTo>
                  <a:pt x="21" y="5115"/>
                </a:lnTo>
                <a:lnTo>
                  <a:pt x="24" y="5135"/>
                </a:lnTo>
                <a:lnTo>
                  <a:pt x="29" y="5156"/>
                </a:lnTo>
                <a:lnTo>
                  <a:pt x="35" y="5176"/>
                </a:lnTo>
                <a:lnTo>
                  <a:pt x="41" y="5196"/>
                </a:lnTo>
                <a:lnTo>
                  <a:pt x="47" y="5215"/>
                </a:lnTo>
                <a:lnTo>
                  <a:pt x="54" y="5235"/>
                </a:lnTo>
                <a:lnTo>
                  <a:pt x="60" y="5255"/>
                </a:lnTo>
                <a:lnTo>
                  <a:pt x="68" y="5274"/>
                </a:lnTo>
                <a:lnTo>
                  <a:pt x="75" y="5292"/>
                </a:lnTo>
                <a:lnTo>
                  <a:pt x="83" y="5311"/>
                </a:lnTo>
                <a:lnTo>
                  <a:pt x="92" y="5329"/>
                </a:lnTo>
                <a:lnTo>
                  <a:pt x="101" y="5347"/>
                </a:lnTo>
                <a:lnTo>
                  <a:pt x="109" y="5365"/>
                </a:lnTo>
                <a:lnTo>
                  <a:pt x="120" y="5383"/>
                </a:lnTo>
                <a:lnTo>
                  <a:pt x="130" y="5401"/>
                </a:lnTo>
                <a:lnTo>
                  <a:pt x="140" y="5418"/>
                </a:lnTo>
                <a:lnTo>
                  <a:pt x="150" y="5435"/>
                </a:lnTo>
                <a:lnTo>
                  <a:pt x="162" y="5451"/>
                </a:lnTo>
                <a:lnTo>
                  <a:pt x="172" y="5468"/>
                </a:lnTo>
                <a:lnTo>
                  <a:pt x="183" y="5485"/>
                </a:lnTo>
                <a:lnTo>
                  <a:pt x="207" y="5515"/>
                </a:lnTo>
                <a:lnTo>
                  <a:pt x="233" y="5546"/>
                </a:lnTo>
                <a:lnTo>
                  <a:pt x="259" y="5576"/>
                </a:lnTo>
                <a:lnTo>
                  <a:pt x="287" y="5604"/>
                </a:lnTo>
                <a:lnTo>
                  <a:pt x="317" y="5631"/>
                </a:lnTo>
                <a:lnTo>
                  <a:pt x="346" y="5657"/>
                </a:lnTo>
                <a:lnTo>
                  <a:pt x="362" y="5668"/>
                </a:lnTo>
                <a:lnTo>
                  <a:pt x="378" y="5681"/>
                </a:lnTo>
                <a:lnTo>
                  <a:pt x="393" y="5693"/>
                </a:lnTo>
                <a:lnTo>
                  <a:pt x="409" y="5703"/>
                </a:lnTo>
                <a:lnTo>
                  <a:pt x="426" y="5714"/>
                </a:lnTo>
                <a:lnTo>
                  <a:pt x="443" y="5725"/>
                </a:lnTo>
                <a:lnTo>
                  <a:pt x="459" y="5735"/>
                </a:lnTo>
                <a:lnTo>
                  <a:pt x="476" y="5745"/>
                </a:lnTo>
                <a:lnTo>
                  <a:pt x="493" y="5756"/>
                </a:lnTo>
                <a:lnTo>
                  <a:pt x="511" y="5765"/>
                </a:lnTo>
                <a:lnTo>
                  <a:pt x="529" y="5774"/>
                </a:lnTo>
                <a:lnTo>
                  <a:pt x="547" y="5781"/>
                </a:lnTo>
                <a:lnTo>
                  <a:pt x="565" y="5790"/>
                </a:lnTo>
                <a:lnTo>
                  <a:pt x="582" y="5798"/>
                </a:lnTo>
                <a:lnTo>
                  <a:pt x="601" y="5806"/>
                </a:lnTo>
                <a:lnTo>
                  <a:pt x="619" y="5812"/>
                </a:lnTo>
                <a:lnTo>
                  <a:pt x="638" y="5818"/>
                </a:lnTo>
                <a:lnTo>
                  <a:pt x="657" y="5825"/>
                </a:lnTo>
                <a:lnTo>
                  <a:pt x="676" y="5831"/>
                </a:lnTo>
                <a:lnTo>
                  <a:pt x="695" y="5836"/>
                </a:lnTo>
                <a:lnTo>
                  <a:pt x="716" y="5842"/>
                </a:lnTo>
                <a:lnTo>
                  <a:pt x="735" y="5845"/>
                </a:lnTo>
                <a:lnTo>
                  <a:pt x="754" y="5851"/>
                </a:lnTo>
                <a:lnTo>
                  <a:pt x="774" y="5853"/>
                </a:lnTo>
                <a:lnTo>
                  <a:pt x="795" y="5857"/>
                </a:lnTo>
                <a:lnTo>
                  <a:pt x="815" y="5860"/>
                </a:lnTo>
                <a:lnTo>
                  <a:pt x="835" y="5862"/>
                </a:lnTo>
                <a:lnTo>
                  <a:pt x="856" y="5865"/>
                </a:lnTo>
                <a:lnTo>
                  <a:pt x="876" y="5866"/>
                </a:lnTo>
                <a:lnTo>
                  <a:pt x="896" y="5867"/>
                </a:lnTo>
                <a:lnTo>
                  <a:pt x="917" y="5867"/>
                </a:lnTo>
                <a:lnTo>
                  <a:pt x="937" y="5869"/>
                </a:lnTo>
                <a:lnTo>
                  <a:pt x="959" y="5867"/>
                </a:lnTo>
                <a:lnTo>
                  <a:pt x="979" y="5867"/>
                </a:lnTo>
                <a:lnTo>
                  <a:pt x="999" y="5866"/>
                </a:lnTo>
                <a:lnTo>
                  <a:pt x="1020" y="5865"/>
                </a:lnTo>
                <a:lnTo>
                  <a:pt x="1040" y="5862"/>
                </a:lnTo>
                <a:lnTo>
                  <a:pt x="1060" y="5860"/>
                </a:lnTo>
                <a:lnTo>
                  <a:pt x="1081" y="5857"/>
                </a:lnTo>
                <a:lnTo>
                  <a:pt x="1101" y="5853"/>
                </a:lnTo>
                <a:lnTo>
                  <a:pt x="1120" y="5851"/>
                </a:lnTo>
                <a:lnTo>
                  <a:pt x="1140" y="5845"/>
                </a:lnTo>
                <a:lnTo>
                  <a:pt x="1159" y="5842"/>
                </a:lnTo>
                <a:lnTo>
                  <a:pt x="1179" y="5836"/>
                </a:lnTo>
                <a:lnTo>
                  <a:pt x="1199" y="5831"/>
                </a:lnTo>
                <a:lnTo>
                  <a:pt x="1218" y="5825"/>
                </a:lnTo>
                <a:lnTo>
                  <a:pt x="1237" y="5818"/>
                </a:lnTo>
                <a:lnTo>
                  <a:pt x="1255" y="5812"/>
                </a:lnTo>
                <a:lnTo>
                  <a:pt x="1274" y="5806"/>
                </a:lnTo>
                <a:lnTo>
                  <a:pt x="1292" y="5798"/>
                </a:lnTo>
                <a:lnTo>
                  <a:pt x="1311" y="5790"/>
                </a:lnTo>
                <a:lnTo>
                  <a:pt x="1328" y="5781"/>
                </a:lnTo>
                <a:lnTo>
                  <a:pt x="1346" y="5774"/>
                </a:lnTo>
                <a:lnTo>
                  <a:pt x="1364" y="5765"/>
                </a:lnTo>
                <a:lnTo>
                  <a:pt x="1382" y="5756"/>
                </a:lnTo>
                <a:lnTo>
                  <a:pt x="1398" y="5745"/>
                </a:lnTo>
                <a:lnTo>
                  <a:pt x="1416" y="5735"/>
                </a:lnTo>
                <a:lnTo>
                  <a:pt x="1433" y="5725"/>
                </a:lnTo>
                <a:lnTo>
                  <a:pt x="1449" y="5714"/>
                </a:lnTo>
                <a:lnTo>
                  <a:pt x="1466" y="5703"/>
                </a:lnTo>
                <a:lnTo>
                  <a:pt x="1481" y="5693"/>
                </a:lnTo>
                <a:lnTo>
                  <a:pt x="1498" y="5681"/>
                </a:lnTo>
                <a:lnTo>
                  <a:pt x="1513" y="5668"/>
                </a:lnTo>
                <a:lnTo>
                  <a:pt x="1528" y="5657"/>
                </a:lnTo>
                <a:lnTo>
                  <a:pt x="1559" y="5631"/>
                </a:lnTo>
                <a:lnTo>
                  <a:pt x="1588" y="5604"/>
                </a:lnTo>
                <a:lnTo>
                  <a:pt x="1614" y="5576"/>
                </a:lnTo>
                <a:lnTo>
                  <a:pt x="1641" y="5546"/>
                </a:lnTo>
                <a:lnTo>
                  <a:pt x="1667" y="5515"/>
                </a:lnTo>
                <a:lnTo>
                  <a:pt x="1691" y="5485"/>
                </a:lnTo>
                <a:lnTo>
                  <a:pt x="1702" y="5468"/>
                </a:lnTo>
                <a:lnTo>
                  <a:pt x="1714" y="5451"/>
                </a:lnTo>
                <a:lnTo>
                  <a:pt x="1725" y="5435"/>
                </a:lnTo>
                <a:lnTo>
                  <a:pt x="1735" y="5418"/>
                </a:lnTo>
                <a:lnTo>
                  <a:pt x="1745" y="5401"/>
                </a:lnTo>
                <a:lnTo>
                  <a:pt x="1756" y="5383"/>
                </a:lnTo>
                <a:lnTo>
                  <a:pt x="1764" y="5365"/>
                </a:lnTo>
                <a:lnTo>
                  <a:pt x="1775" y="5347"/>
                </a:lnTo>
                <a:lnTo>
                  <a:pt x="1784" y="5329"/>
                </a:lnTo>
                <a:lnTo>
                  <a:pt x="1791" y="5311"/>
                </a:lnTo>
                <a:lnTo>
                  <a:pt x="1800" y="5292"/>
                </a:lnTo>
                <a:lnTo>
                  <a:pt x="1808" y="5274"/>
                </a:lnTo>
                <a:lnTo>
                  <a:pt x="1814" y="5255"/>
                </a:lnTo>
                <a:lnTo>
                  <a:pt x="1822" y="5235"/>
                </a:lnTo>
                <a:lnTo>
                  <a:pt x="1828" y="5215"/>
                </a:lnTo>
                <a:lnTo>
                  <a:pt x="1834" y="5196"/>
                </a:lnTo>
                <a:lnTo>
                  <a:pt x="1839" y="5176"/>
                </a:lnTo>
                <a:lnTo>
                  <a:pt x="1846" y="5156"/>
                </a:lnTo>
                <a:lnTo>
                  <a:pt x="1850" y="5135"/>
                </a:lnTo>
                <a:lnTo>
                  <a:pt x="1855" y="5115"/>
                </a:lnTo>
                <a:lnTo>
                  <a:pt x="1859" y="5094"/>
                </a:lnTo>
                <a:lnTo>
                  <a:pt x="1862" y="5074"/>
                </a:lnTo>
                <a:lnTo>
                  <a:pt x="1865" y="5053"/>
                </a:lnTo>
                <a:lnTo>
                  <a:pt x="1867" y="5033"/>
                </a:lnTo>
                <a:lnTo>
                  <a:pt x="1870" y="5012"/>
                </a:lnTo>
                <a:lnTo>
                  <a:pt x="1871" y="4991"/>
                </a:lnTo>
                <a:lnTo>
                  <a:pt x="1873" y="4971"/>
                </a:lnTo>
                <a:lnTo>
                  <a:pt x="1874" y="4950"/>
                </a:lnTo>
                <a:lnTo>
                  <a:pt x="1874" y="4930"/>
                </a:lnTo>
                <a:lnTo>
                  <a:pt x="1874" y="4911"/>
                </a:lnTo>
                <a:lnTo>
                  <a:pt x="1874" y="4890"/>
                </a:lnTo>
                <a:lnTo>
                  <a:pt x="1873" y="4869"/>
                </a:lnTo>
                <a:lnTo>
                  <a:pt x="1871" y="4849"/>
                </a:lnTo>
                <a:lnTo>
                  <a:pt x="1870" y="4830"/>
                </a:lnTo>
                <a:lnTo>
                  <a:pt x="1867" y="4809"/>
                </a:lnTo>
                <a:lnTo>
                  <a:pt x="1865" y="4790"/>
                </a:lnTo>
                <a:lnTo>
                  <a:pt x="1862" y="4769"/>
                </a:lnTo>
                <a:lnTo>
                  <a:pt x="1859" y="4750"/>
                </a:lnTo>
                <a:lnTo>
                  <a:pt x="1855" y="4731"/>
                </a:lnTo>
                <a:lnTo>
                  <a:pt x="1851" y="4710"/>
                </a:lnTo>
                <a:lnTo>
                  <a:pt x="1846" y="4691"/>
                </a:lnTo>
                <a:lnTo>
                  <a:pt x="1841" y="4672"/>
                </a:lnTo>
                <a:lnTo>
                  <a:pt x="1836" y="4652"/>
                </a:lnTo>
                <a:lnTo>
                  <a:pt x="1831" y="4634"/>
                </a:lnTo>
                <a:lnTo>
                  <a:pt x="1824" y="4615"/>
                </a:lnTo>
                <a:lnTo>
                  <a:pt x="1818" y="4596"/>
                </a:lnTo>
                <a:lnTo>
                  <a:pt x="1810" y="4578"/>
                </a:lnTo>
                <a:lnTo>
                  <a:pt x="1803" y="4559"/>
                </a:lnTo>
                <a:lnTo>
                  <a:pt x="1795" y="4541"/>
                </a:lnTo>
                <a:lnTo>
                  <a:pt x="1787" y="4523"/>
                </a:lnTo>
                <a:lnTo>
                  <a:pt x="1778" y="4505"/>
                </a:lnTo>
                <a:lnTo>
                  <a:pt x="1770" y="4487"/>
                </a:lnTo>
                <a:lnTo>
                  <a:pt x="1761" y="4470"/>
                </a:lnTo>
                <a:lnTo>
                  <a:pt x="1751" y="4452"/>
                </a:lnTo>
                <a:lnTo>
                  <a:pt x="1742" y="4435"/>
                </a:lnTo>
                <a:lnTo>
                  <a:pt x="1731" y="4419"/>
                </a:lnTo>
                <a:lnTo>
                  <a:pt x="1720" y="4402"/>
                </a:lnTo>
                <a:lnTo>
                  <a:pt x="1710" y="4385"/>
                </a:lnTo>
                <a:lnTo>
                  <a:pt x="1698" y="4369"/>
                </a:lnTo>
                <a:lnTo>
                  <a:pt x="1687" y="4353"/>
                </a:lnTo>
                <a:lnTo>
                  <a:pt x="1674" y="4336"/>
                </a:lnTo>
                <a:lnTo>
                  <a:pt x="1662" y="4321"/>
                </a:lnTo>
                <a:lnTo>
                  <a:pt x="1649" y="4306"/>
                </a:lnTo>
                <a:lnTo>
                  <a:pt x="1636" y="4292"/>
                </a:lnTo>
                <a:lnTo>
                  <a:pt x="1623" y="4276"/>
                </a:lnTo>
                <a:lnTo>
                  <a:pt x="1609" y="4262"/>
                </a:lnTo>
                <a:lnTo>
                  <a:pt x="1581" y="4234"/>
                </a:lnTo>
                <a:lnTo>
                  <a:pt x="1552" y="4207"/>
                </a:lnTo>
                <a:lnTo>
                  <a:pt x="1520" y="4181"/>
                </a:lnTo>
                <a:lnTo>
                  <a:pt x="1489" y="4157"/>
                </a:lnTo>
                <a:lnTo>
                  <a:pt x="1472" y="4145"/>
                </a:lnTo>
                <a:lnTo>
                  <a:pt x="1456" y="4134"/>
                </a:lnTo>
                <a:lnTo>
                  <a:pt x="1439" y="4122"/>
                </a:lnTo>
                <a:lnTo>
                  <a:pt x="1421" y="4112"/>
                </a:lnTo>
                <a:lnTo>
                  <a:pt x="1405" y="4101"/>
                </a:lnTo>
                <a:lnTo>
                  <a:pt x="1386" y="4091"/>
                </a:lnTo>
                <a:lnTo>
                  <a:pt x="1368" y="4081"/>
                </a:lnTo>
                <a:lnTo>
                  <a:pt x="1350" y="4072"/>
                </a:lnTo>
                <a:lnTo>
                  <a:pt x="1331" y="4063"/>
                </a:lnTo>
                <a:lnTo>
                  <a:pt x="1312" y="4054"/>
                </a:lnTo>
                <a:lnTo>
                  <a:pt x="1312" y="3520"/>
                </a:lnTo>
                <a:lnTo>
                  <a:pt x="1312" y="2987"/>
                </a:lnTo>
                <a:lnTo>
                  <a:pt x="1312" y="2452"/>
                </a:lnTo>
                <a:lnTo>
                  <a:pt x="1312" y="1918"/>
                </a:lnTo>
                <a:lnTo>
                  <a:pt x="1312" y="1651"/>
                </a:lnTo>
                <a:lnTo>
                  <a:pt x="1312" y="1384"/>
                </a:lnTo>
                <a:lnTo>
                  <a:pt x="1312" y="1117"/>
                </a:lnTo>
                <a:lnTo>
                  <a:pt x="1312" y="851"/>
                </a:lnTo>
                <a:lnTo>
                  <a:pt x="1312" y="784"/>
                </a:lnTo>
                <a:lnTo>
                  <a:pt x="1312" y="717"/>
                </a:lnTo>
                <a:lnTo>
                  <a:pt x="1312" y="651"/>
                </a:lnTo>
                <a:lnTo>
                  <a:pt x="1312" y="584"/>
                </a:lnTo>
                <a:lnTo>
                  <a:pt x="1312" y="580"/>
                </a:lnTo>
                <a:lnTo>
                  <a:pt x="1312" y="575"/>
                </a:lnTo>
                <a:lnTo>
                  <a:pt x="1312" y="569"/>
                </a:lnTo>
                <a:lnTo>
                  <a:pt x="1312" y="562"/>
                </a:lnTo>
                <a:lnTo>
                  <a:pt x="1312" y="554"/>
                </a:lnTo>
                <a:lnTo>
                  <a:pt x="1312" y="547"/>
                </a:lnTo>
                <a:lnTo>
                  <a:pt x="1312" y="539"/>
                </a:lnTo>
                <a:lnTo>
                  <a:pt x="1312" y="530"/>
                </a:lnTo>
                <a:lnTo>
                  <a:pt x="1312" y="521"/>
                </a:lnTo>
                <a:lnTo>
                  <a:pt x="1312" y="512"/>
                </a:lnTo>
                <a:lnTo>
                  <a:pt x="1312" y="491"/>
                </a:lnTo>
                <a:lnTo>
                  <a:pt x="1312" y="471"/>
                </a:lnTo>
                <a:lnTo>
                  <a:pt x="1312" y="449"/>
                </a:lnTo>
                <a:lnTo>
                  <a:pt x="1312" y="429"/>
                </a:lnTo>
                <a:lnTo>
                  <a:pt x="1312" y="408"/>
                </a:lnTo>
                <a:lnTo>
                  <a:pt x="1311" y="387"/>
                </a:lnTo>
                <a:lnTo>
                  <a:pt x="1311" y="378"/>
                </a:lnTo>
                <a:lnTo>
                  <a:pt x="1311" y="368"/>
                </a:lnTo>
                <a:lnTo>
                  <a:pt x="1311" y="360"/>
                </a:lnTo>
                <a:lnTo>
                  <a:pt x="1309" y="351"/>
                </a:lnTo>
                <a:lnTo>
                  <a:pt x="1309" y="344"/>
                </a:lnTo>
                <a:lnTo>
                  <a:pt x="1309" y="337"/>
                </a:lnTo>
                <a:lnTo>
                  <a:pt x="1308" y="331"/>
                </a:lnTo>
                <a:lnTo>
                  <a:pt x="1308" y="325"/>
                </a:lnTo>
                <a:lnTo>
                  <a:pt x="1308" y="319"/>
                </a:lnTo>
                <a:lnTo>
                  <a:pt x="1307" y="316"/>
                </a:lnTo>
                <a:lnTo>
                  <a:pt x="1304" y="298"/>
                </a:lnTo>
                <a:lnTo>
                  <a:pt x="1299" y="282"/>
                </a:lnTo>
                <a:lnTo>
                  <a:pt x="1295" y="265"/>
                </a:lnTo>
                <a:lnTo>
                  <a:pt x="1290" y="249"/>
                </a:lnTo>
                <a:lnTo>
                  <a:pt x="1284" y="233"/>
                </a:lnTo>
                <a:lnTo>
                  <a:pt x="1278" y="218"/>
                </a:lnTo>
                <a:lnTo>
                  <a:pt x="1270" y="204"/>
                </a:lnTo>
                <a:lnTo>
                  <a:pt x="1262" y="188"/>
                </a:lnTo>
                <a:lnTo>
                  <a:pt x="1253" y="176"/>
                </a:lnTo>
                <a:lnTo>
                  <a:pt x="1245" y="161"/>
                </a:lnTo>
                <a:lnTo>
                  <a:pt x="1234" y="149"/>
                </a:lnTo>
                <a:lnTo>
                  <a:pt x="1226" y="136"/>
                </a:lnTo>
                <a:lnTo>
                  <a:pt x="1214" y="123"/>
                </a:lnTo>
                <a:lnTo>
                  <a:pt x="1203" y="111"/>
                </a:lnTo>
                <a:lnTo>
                  <a:pt x="1191" y="100"/>
                </a:lnTo>
                <a:lnTo>
                  <a:pt x="1180" y="89"/>
                </a:lnTo>
                <a:lnTo>
                  <a:pt x="1167" y="79"/>
                </a:lnTo>
                <a:lnTo>
                  <a:pt x="1154" y="69"/>
                </a:lnTo>
                <a:lnTo>
                  <a:pt x="1140" y="60"/>
                </a:lnTo>
                <a:lnTo>
                  <a:pt x="1126" y="51"/>
                </a:lnTo>
                <a:lnTo>
                  <a:pt x="1112" y="43"/>
                </a:lnTo>
                <a:lnTo>
                  <a:pt x="1098" y="36"/>
                </a:lnTo>
                <a:lnTo>
                  <a:pt x="1083" y="29"/>
                </a:lnTo>
                <a:lnTo>
                  <a:pt x="1068" y="24"/>
                </a:lnTo>
                <a:lnTo>
                  <a:pt x="1053" y="18"/>
                </a:lnTo>
                <a:lnTo>
                  <a:pt x="1036" y="14"/>
                </a:lnTo>
                <a:lnTo>
                  <a:pt x="1021" y="9"/>
                </a:lnTo>
                <a:lnTo>
                  <a:pt x="1004" y="6"/>
                </a:lnTo>
                <a:lnTo>
                  <a:pt x="988" y="3"/>
                </a:lnTo>
                <a:lnTo>
                  <a:pt x="971" y="1"/>
                </a:lnTo>
                <a:lnTo>
                  <a:pt x="955" y="0"/>
                </a:lnTo>
                <a:lnTo>
                  <a:pt x="937" y="0"/>
                </a:lnTo>
                <a:lnTo>
                  <a:pt x="920" y="0"/>
                </a:lnTo>
                <a:lnTo>
                  <a:pt x="904" y="1"/>
                </a:lnTo>
                <a:lnTo>
                  <a:pt x="887" y="3"/>
                </a:lnTo>
                <a:lnTo>
                  <a:pt x="871" y="6"/>
                </a:lnTo>
                <a:lnTo>
                  <a:pt x="854" y="9"/>
                </a:lnTo>
                <a:lnTo>
                  <a:pt x="838" y="14"/>
                </a:lnTo>
                <a:lnTo>
                  <a:pt x="823" y="18"/>
                </a:lnTo>
                <a:lnTo>
                  <a:pt x="807" y="24"/>
                </a:lnTo>
                <a:lnTo>
                  <a:pt x="792" y="29"/>
                </a:lnTo>
                <a:lnTo>
                  <a:pt x="777" y="37"/>
                </a:lnTo>
                <a:lnTo>
                  <a:pt x="763" y="43"/>
                </a:lnTo>
                <a:lnTo>
                  <a:pt x="748" y="51"/>
                </a:lnTo>
                <a:lnTo>
                  <a:pt x="735" y="60"/>
                </a:lnTo>
                <a:lnTo>
                  <a:pt x="721" y="69"/>
                </a:lnTo>
                <a:lnTo>
                  <a:pt x="708" y="79"/>
                </a:lnTo>
                <a:lnTo>
                  <a:pt x="695" y="89"/>
                </a:lnTo>
                <a:lnTo>
                  <a:pt x="683" y="100"/>
                </a:lnTo>
                <a:lnTo>
                  <a:pt x="671" y="111"/>
                </a:lnTo>
                <a:lnTo>
                  <a:pt x="660" y="123"/>
                </a:lnTo>
                <a:lnTo>
                  <a:pt x="650" y="136"/>
                </a:lnTo>
                <a:lnTo>
                  <a:pt x="640" y="149"/>
                </a:lnTo>
                <a:lnTo>
                  <a:pt x="631" y="161"/>
                </a:lnTo>
                <a:lnTo>
                  <a:pt x="620" y="176"/>
                </a:lnTo>
                <a:lnTo>
                  <a:pt x="613" y="190"/>
                </a:lnTo>
                <a:lnTo>
                  <a:pt x="605" y="204"/>
                </a:lnTo>
                <a:lnTo>
                  <a:pt x="598" y="219"/>
                </a:lnTo>
                <a:lnTo>
                  <a:pt x="591" y="235"/>
                </a:lnTo>
                <a:lnTo>
                  <a:pt x="585" y="250"/>
                </a:lnTo>
                <a:lnTo>
                  <a:pt x="580" y="265"/>
                </a:lnTo>
                <a:lnTo>
                  <a:pt x="575" y="282"/>
                </a:lnTo>
                <a:lnTo>
                  <a:pt x="571" y="299"/>
                </a:lnTo>
                <a:lnTo>
                  <a:pt x="568" y="316"/>
                </a:lnTo>
                <a:lnTo>
                  <a:pt x="567" y="319"/>
                </a:lnTo>
                <a:lnTo>
                  <a:pt x="567" y="325"/>
                </a:lnTo>
                <a:lnTo>
                  <a:pt x="566" y="331"/>
                </a:lnTo>
                <a:lnTo>
                  <a:pt x="566" y="337"/>
                </a:lnTo>
                <a:lnTo>
                  <a:pt x="566" y="345"/>
                </a:lnTo>
                <a:lnTo>
                  <a:pt x="565" y="353"/>
                </a:lnTo>
                <a:lnTo>
                  <a:pt x="565" y="360"/>
                </a:lnTo>
                <a:lnTo>
                  <a:pt x="565" y="369"/>
                </a:lnTo>
                <a:lnTo>
                  <a:pt x="563" y="378"/>
                </a:lnTo>
                <a:lnTo>
                  <a:pt x="563" y="387"/>
                </a:lnTo>
                <a:lnTo>
                  <a:pt x="563" y="408"/>
                </a:lnTo>
                <a:lnTo>
                  <a:pt x="563" y="429"/>
                </a:lnTo>
                <a:lnTo>
                  <a:pt x="563" y="450"/>
                </a:lnTo>
                <a:lnTo>
                  <a:pt x="562" y="471"/>
                </a:lnTo>
                <a:lnTo>
                  <a:pt x="562" y="493"/>
                </a:lnTo>
                <a:lnTo>
                  <a:pt x="562" y="512"/>
                </a:lnTo>
                <a:lnTo>
                  <a:pt x="562" y="522"/>
                </a:lnTo>
                <a:lnTo>
                  <a:pt x="562" y="531"/>
                </a:lnTo>
                <a:lnTo>
                  <a:pt x="562" y="540"/>
                </a:lnTo>
                <a:lnTo>
                  <a:pt x="562" y="548"/>
                </a:lnTo>
                <a:lnTo>
                  <a:pt x="562" y="556"/>
                </a:lnTo>
                <a:lnTo>
                  <a:pt x="562" y="563"/>
                </a:lnTo>
                <a:lnTo>
                  <a:pt x="563" y="570"/>
                </a:lnTo>
                <a:lnTo>
                  <a:pt x="563" y="575"/>
                </a:lnTo>
                <a:lnTo>
                  <a:pt x="563" y="580"/>
                </a:lnTo>
                <a:lnTo>
                  <a:pt x="563" y="584"/>
                </a:lnTo>
                <a:lnTo>
                  <a:pt x="563" y="651"/>
                </a:lnTo>
                <a:lnTo>
                  <a:pt x="563" y="717"/>
                </a:lnTo>
                <a:lnTo>
                  <a:pt x="563" y="784"/>
                </a:lnTo>
                <a:lnTo>
                  <a:pt x="563" y="851"/>
                </a:lnTo>
                <a:lnTo>
                  <a:pt x="563" y="1118"/>
                </a:lnTo>
                <a:lnTo>
                  <a:pt x="563" y="1385"/>
                </a:lnTo>
                <a:lnTo>
                  <a:pt x="563" y="1652"/>
                </a:lnTo>
                <a:lnTo>
                  <a:pt x="563" y="1918"/>
                </a:lnTo>
                <a:lnTo>
                  <a:pt x="563" y="2452"/>
                </a:lnTo>
                <a:lnTo>
                  <a:pt x="563" y="2987"/>
                </a:lnTo>
                <a:lnTo>
                  <a:pt x="563" y="3520"/>
                </a:lnTo>
                <a:lnTo>
                  <a:pt x="563" y="4054"/>
                </a:lnTo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127000" prst="artDeco"/>
          </a:sp3d>
        </xdr:spPr>
        <xdr:txBody>
          <a:bodyPr anchor="ctr"/>
          <a:lstStyle/>
          <a:p>
            <a:endParaRPr lang="en-US"/>
          </a:p>
        </xdr:txBody>
      </xdr:sp>
      <xdr:sp macro="" textlink="">
        <xdr:nvSpPr>
          <xdr:cNvPr id="199" name="Rounded Rectangle 198"/>
          <xdr:cNvSpPr/>
        </xdr:nvSpPr>
        <xdr:spPr>
          <a:xfrm>
            <a:off x="9900840" y="7593188"/>
            <a:ext cx="172173" cy="2522538"/>
          </a:xfrm>
          <a:prstGeom prst="roundRect">
            <a:avLst>
              <a:gd name="adj" fmla="val 48342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1" name="Oval 200"/>
          <xdr:cNvSpPr/>
        </xdr:nvSpPr>
        <xdr:spPr>
          <a:xfrm>
            <a:off x="9537364" y="9982460"/>
            <a:ext cx="927821" cy="980458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Dashboard Calculations - Locked'!S15">
        <xdr:nvSpPr>
          <xdr:cNvPr id="202" name="TextBox 201"/>
          <xdr:cNvSpPr txBox="1"/>
        </xdr:nvSpPr>
        <xdr:spPr>
          <a:xfrm>
            <a:off x="9508668" y="10258512"/>
            <a:ext cx="975647" cy="390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95C6AFB6-3223-4880-9E19-19EC52D0F2BC}" type="TxLink">
              <a:rPr lang="en-US" sz="2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"/>
                <a:cs typeface="Arial"/>
              </a:rPr>
              <a:pPr algn="ctr"/>
              <a:t>102%</a:t>
            </a:fld>
            <a:endParaRPr lang="en-US" sz="2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'Dashboard Configuration Page'!O30">
        <xdr:nvSpPr>
          <xdr:cNvPr id="203" name="TextBox 202"/>
          <xdr:cNvSpPr txBox="1"/>
        </xdr:nvSpPr>
        <xdr:spPr>
          <a:xfrm>
            <a:off x="10369534" y="7431365"/>
            <a:ext cx="2649552" cy="8471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149A7460-3E84-4EC6-8232-3F9137841A80}" type="TxLink">
              <a:rPr lang="en-US" sz="2400" b="1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ctr"/>
              <a:t>Q2 Sales                 Target: $2.1m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  <xdr:sp macro="" textlink="'Dashboard Calculations - Locked'!R15">
        <xdr:nvSpPr>
          <xdr:cNvPr id="204" name="TextBox 203"/>
          <xdr:cNvSpPr txBox="1"/>
        </xdr:nvSpPr>
        <xdr:spPr>
          <a:xfrm>
            <a:off x="10304985" y="8278557"/>
            <a:ext cx="2976011" cy="11708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32A20732-DBA9-4497-AA70-8F8F640EEE76}" type="TxLink">
              <a:rPr lang="en-US" sz="6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ri"/>
                <a:cs typeface="Arial" pitchFamily="34" charset="0"/>
              </a:rPr>
              <a:pPr algn="ctr"/>
              <a:t>101.7%</a:t>
            </a:fld>
            <a:endParaRPr lang="en-US" sz="6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25244" name="Chart 735"/>
          <xdr:cNvGraphicFramePr>
            <a:graphicFrameLocks/>
          </xdr:cNvGraphicFramePr>
        </xdr:nvGraphicFramePr>
        <xdr:xfrm>
          <a:off x="9063570" y="7586019"/>
          <a:ext cx="1309582" cy="25927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14</xdr:col>
      <xdr:colOff>19050</xdr:colOff>
      <xdr:row>28</xdr:row>
      <xdr:rowOff>135731</xdr:rowOff>
    </xdr:from>
    <xdr:to>
      <xdr:col>21</xdr:col>
      <xdr:colOff>79375</xdr:colOff>
      <xdr:row>48</xdr:row>
      <xdr:rowOff>107156</xdr:rowOff>
    </xdr:to>
    <xdr:grpSp>
      <xdr:nvGrpSpPr>
        <xdr:cNvPr id="125219" name="Group 248"/>
        <xdr:cNvGrpSpPr>
          <a:grpSpLocks/>
        </xdr:cNvGrpSpPr>
      </xdr:nvGrpSpPr>
      <xdr:grpSpPr bwMode="auto">
        <a:xfrm>
          <a:off x="8934450" y="6212681"/>
          <a:ext cx="4327525" cy="3781425"/>
          <a:chOff x="8973019" y="16779036"/>
          <a:chExt cx="4340150" cy="3779048"/>
        </a:xfrm>
      </xdr:grpSpPr>
      <xdr:sp macro="" textlink="">
        <xdr:nvSpPr>
          <xdr:cNvPr id="218" name="Rounded Rectangle 217"/>
          <xdr:cNvSpPr/>
        </xdr:nvSpPr>
        <xdr:spPr>
          <a:xfrm>
            <a:off x="8973019" y="16779036"/>
            <a:ext cx="4256500" cy="3779048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9" name="Freeform 23"/>
          <xdr:cNvSpPr>
            <a:spLocks/>
          </xdr:cNvSpPr>
        </xdr:nvSpPr>
        <xdr:spPr bwMode="auto">
          <a:xfrm>
            <a:off x="9422582" y="16883745"/>
            <a:ext cx="1166951" cy="3626744"/>
          </a:xfrm>
          <a:custGeom>
            <a:avLst/>
            <a:gdLst/>
            <a:ahLst/>
            <a:cxnLst>
              <a:cxn ang="0">
                <a:pos x="470" y="4101"/>
              </a:cxn>
              <a:cxn ang="0">
                <a:pos x="354" y="4181"/>
              </a:cxn>
              <a:cxn ang="0">
                <a:pos x="225" y="4306"/>
              </a:cxn>
              <a:cxn ang="0">
                <a:pos x="154" y="4402"/>
              </a:cxn>
              <a:cxn ang="0">
                <a:pos x="97" y="4505"/>
              </a:cxn>
              <a:cxn ang="0">
                <a:pos x="51" y="4615"/>
              </a:cxn>
              <a:cxn ang="0">
                <a:pos x="19" y="4731"/>
              </a:cxn>
              <a:cxn ang="0">
                <a:pos x="3" y="4849"/>
              </a:cxn>
              <a:cxn ang="0">
                <a:pos x="1" y="4971"/>
              </a:cxn>
              <a:cxn ang="0">
                <a:pos x="17" y="5094"/>
              </a:cxn>
              <a:cxn ang="0">
                <a:pos x="47" y="5215"/>
              </a:cxn>
              <a:cxn ang="0">
                <a:pos x="92" y="5329"/>
              </a:cxn>
              <a:cxn ang="0">
                <a:pos x="150" y="5435"/>
              </a:cxn>
              <a:cxn ang="0">
                <a:pos x="259" y="5576"/>
              </a:cxn>
              <a:cxn ang="0">
                <a:pos x="393" y="5693"/>
              </a:cxn>
              <a:cxn ang="0">
                <a:pos x="493" y="5756"/>
              </a:cxn>
              <a:cxn ang="0">
                <a:pos x="601" y="5806"/>
              </a:cxn>
              <a:cxn ang="0">
                <a:pos x="716" y="5842"/>
              </a:cxn>
              <a:cxn ang="0">
                <a:pos x="835" y="5862"/>
              </a:cxn>
              <a:cxn ang="0">
                <a:pos x="959" y="5867"/>
              </a:cxn>
              <a:cxn ang="0">
                <a:pos x="1081" y="5857"/>
              </a:cxn>
              <a:cxn ang="0">
                <a:pos x="1199" y="5831"/>
              </a:cxn>
              <a:cxn ang="0">
                <a:pos x="1311" y="5790"/>
              </a:cxn>
              <a:cxn ang="0">
                <a:pos x="1416" y="5735"/>
              </a:cxn>
              <a:cxn ang="0">
                <a:pos x="1513" y="5668"/>
              </a:cxn>
              <a:cxn ang="0">
                <a:pos x="1667" y="5515"/>
              </a:cxn>
              <a:cxn ang="0">
                <a:pos x="1745" y="5401"/>
              </a:cxn>
              <a:cxn ang="0">
                <a:pos x="1800" y="5292"/>
              </a:cxn>
              <a:cxn ang="0">
                <a:pos x="1839" y="5176"/>
              </a:cxn>
              <a:cxn ang="0">
                <a:pos x="1865" y="5053"/>
              </a:cxn>
              <a:cxn ang="0">
                <a:pos x="1874" y="4930"/>
              </a:cxn>
              <a:cxn ang="0">
                <a:pos x="1867" y="4809"/>
              </a:cxn>
              <a:cxn ang="0">
                <a:pos x="1846" y="4691"/>
              </a:cxn>
              <a:cxn ang="0">
                <a:pos x="1810" y="4578"/>
              </a:cxn>
              <a:cxn ang="0">
                <a:pos x="1761" y="4470"/>
              </a:cxn>
              <a:cxn ang="0">
                <a:pos x="1698" y="4369"/>
              </a:cxn>
              <a:cxn ang="0">
                <a:pos x="1623" y="4276"/>
              </a:cxn>
              <a:cxn ang="0">
                <a:pos x="1472" y="4145"/>
              </a:cxn>
              <a:cxn ang="0">
                <a:pos x="1368" y="4081"/>
              </a:cxn>
              <a:cxn ang="0">
                <a:pos x="1312" y="2452"/>
              </a:cxn>
              <a:cxn ang="0">
                <a:pos x="1312" y="784"/>
              </a:cxn>
              <a:cxn ang="0">
                <a:pos x="1312" y="569"/>
              </a:cxn>
              <a:cxn ang="0">
                <a:pos x="1312" y="521"/>
              </a:cxn>
              <a:cxn ang="0">
                <a:pos x="1312" y="408"/>
              </a:cxn>
              <a:cxn ang="0">
                <a:pos x="1309" y="344"/>
              </a:cxn>
              <a:cxn ang="0">
                <a:pos x="1304" y="298"/>
              </a:cxn>
              <a:cxn ang="0">
                <a:pos x="1270" y="204"/>
              </a:cxn>
              <a:cxn ang="0">
                <a:pos x="1214" y="123"/>
              </a:cxn>
              <a:cxn ang="0">
                <a:pos x="1140" y="60"/>
              </a:cxn>
              <a:cxn ang="0">
                <a:pos x="1053" y="18"/>
              </a:cxn>
              <a:cxn ang="0">
                <a:pos x="955" y="0"/>
              </a:cxn>
              <a:cxn ang="0">
                <a:pos x="854" y="9"/>
              </a:cxn>
              <a:cxn ang="0">
                <a:pos x="763" y="43"/>
              </a:cxn>
              <a:cxn ang="0">
                <a:pos x="683" y="100"/>
              </a:cxn>
              <a:cxn ang="0">
                <a:pos x="620" y="176"/>
              </a:cxn>
              <a:cxn ang="0">
                <a:pos x="580" y="265"/>
              </a:cxn>
              <a:cxn ang="0">
                <a:pos x="566" y="331"/>
              </a:cxn>
              <a:cxn ang="0">
                <a:pos x="563" y="378"/>
              </a:cxn>
              <a:cxn ang="0">
                <a:pos x="562" y="493"/>
              </a:cxn>
              <a:cxn ang="0">
                <a:pos x="562" y="556"/>
              </a:cxn>
              <a:cxn ang="0">
                <a:pos x="563" y="651"/>
              </a:cxn>
              <a:cxn ang="0">
                <a:pos x="563" y="1652"/>
              </a:cxn>
            </a:cxnLst>
            <a:rect l="0" t="0" r="r" b="b"/>
            <a:pathLst>
              <a:path w="1874" h="5869">
                <a:moveTo>
                  <a:pt x="563" y="4054"/>
                </a:moveTo>
                <a:lnTo>
                  <a:pt x="544" y="4063"/>
                </a:lnTo>
                <a:lnTo>
                  <a:pt x="525" y="4072"/>
                </a:lnTo>
                <a:lnTo>
                  <a:pt x="506" y="4081"/>
                </a:lnTo>
                <a:lnTo>
                  <a:pt x="488" y="4091"/>
                </a:lnTo>
                <a:lnTo>
                  <a:pt x="470" y="4101"/>
                </a:lnTo>
                <a:lnTo>
                  <a:pt x="453" y="4112"/>
                </a:lnTo>
                <a:lnTo>
                  <a:pt x="436" y="4122"/>
                </a:lnTo>
                <a:lnTo>
                  <a:pt x="418" y="4134"/>
                </a:lnTo>
                <a:lnTo>
                  <a:pt x="402" y="4145"/>
                </a:lnTo>
                <a:lnTo>
                  <a:pt x="385" y="4157"/>
                </a:lnTo>
                <a:lnTo>
                  <a:pt x="354" y="4181"/>
                </a:lnTo>
                <a:lnTo>
                  <a:pt x="323" y="4207"/>
                </a:lnTo>
                <a:lnTo>
                  <a:pt x="294" y="4234"/>
                </a:lnTo>
                <a:lnTo>
                  <a:pt x="266" y="4262"/>
                </a:lnTo>
                <a:lnTo>
                  <a:pt x="252" y="4276"/>
                </a:lnTo>
                <a:lnTo>
                  <a:pt x="238" y="4292"/>
                </a:lnTo>
                <a:lnTo>
                  <a:pt x="225" y="4306"/>
                </a:lnTo>
                <a:lnTo>
                  <a:pt x="212" y="4321"/>
                </a:lnTo>
                <a:lnTo>
                  <a:pt x="201" y="4336"/>
                </a:lnTo>
                <a:lnTo>
                  <a:pt x="188" y="4353"/>
                </a:lnTo>
                <a:lnTo>
                  <a:pt x="177" y="4369"/>
                </a:lnTo>
                <a:lnTo>
                  <a:pt x="165" y="4385"/>
                </a:lnTo>
                <a:lnTo>
                  <a:pt x="154" y="4402"/>
                </a:lnTo>
                <a:lnTo>
                  <a:pt x="144" y="4419"/>
                </a:lnTo>
                <a:lnTo>
                  <a:pt x="134" y="4435"/>
                </a:lnTo>
                <a:lnTo>
                  <a:pt x="123" y="4452"/>
                </a:lnTo>
                <a:lnTo>
                  <a:pt x="115" y="4470"/>
                </a:lnTo>
                <a:lnTo>
                  <a:pt x="104" y="4487"/>
                </a:lnTo>
                <a:lnTo>
                  <a:pt x="97" y="4505"/>
                </a:lnTo>
                <a:lnTo>
                  <a:pt x="88" y="4523"/>
                </a:lnTo>
                <a:lnTo>
                  <a:pt x="80" y="4541"/>
                </a:lnTo>
                <a:lnTo>
                  <a:pt x="71" y="4559"/>
                </a:lnTo>
                <a:lnTo>
                  <a:pt x="65" y="4578"/>
                </a:lnTo>
                <a:lnTo>
                  <a:pt x="57" y="4596"/>
                </a:lnTo>
                <a:lnTo>
                  <a:pt x="51" y="4615"/>
                </a:lnTo>
                <a:lnTo>
                  <a:pt x="45" y="4634"/>
                </a:lnTo>
                <a:lnTo>
                  <a:pt x="40" y="4652"/>
                </a:lnTo>
                <a:lnTo>
                  <a:pt x="33" y="4672"/>
                </a:lnTo>
                <a:lnTo>
                  <a:pt x="28" y="4691"/>
                </a:lnTo>
                <a:lnTo>
                  <a:pt x="24" y="4710"/>
                </a:lnTo>
                <a:lnTo>
                  <a:pt x="19" y="4731"/>
                </a:lnTo>
                <a:lnTo>
                  <a:pt x="15" y="4750"/>
                </a:lnTo>
                <a:lnTo>
                  <a:pt x="13" y="4769"/>
                </a:lnTo>
                <a:lnTo>
                  <a:pt x="9" y="4790"/>
                </a:lnTo>
                <a:lnTo>
                  <a:pt x="7" y="4809"/>
                </a:lnTo>
                <a:lnTo>
                  <a:pt x="5" y="4830"/>
                </a:lnTo>
                <a:lnTo>
                  <a:pt x="3" y="4849"/>
                </a:lnTo>
                <a:lnTo>
                  <a:pt x="1" y="4869"/>
                </a:lnTo>
                <a:lnTo>
                  <a:pt x="1" y="4890"/>
                </a:lnTo>
                <a:lnTo>
                  <a:pt x="0" y="4911"/>
                </a:lnTo>
                <a:lnTo>
                  <a:pt x="0" y="4930"/>
                </a:lnTo>
                <a:lnTo>
                  <a:pt x="1" y="4950"/>
                </a:lnTo>
                <a:lnTo>
                  <a:pt x="1" y="4971"/>
                </a:lnTo>
                <a:lnTo>
                  <a:pt x="3" y="4991"/>
                </a:lnTo>
                <a:lnTo>
                  <a:pt x="5" y="5012"/>
                </a:lnTo>
                <a:lnTo>
                  <a:pt x="7" y="5033"/>
                </a:lnTo>
                <a:lnTo>
                  <a:pt x="9" y="5053"/>
                </a:lnTo>
                <a:lnTo>
                  <a:pt x="13" y="5074"/>
                </a:lnTo>
                <a:lnTo>
                  <a:pt x="17" y="5094"/>
                </a:lnTo>
                <a:lnTo>
                  <a:pt x="21" y="5115"/>
                </a:lnTo>
                <a:lnTo>
                  <a:pt x="24" y="5135"/>
                </a:lnTo>
                <a:lnTo>
                  <a:pt x="29" y="5156"/>
                </a:lnTo>
                <a:lnTo>
                  <a:pt x="35" y="5176"/>
                </a:lnTo>
                <a:lnTo>
                  <a:pt x="41" y="5196"/>
                </a:lnTo>
                <a:lnTo>
                  <a:pt x="47" y="5215"/>
                </a:lnTo>
                <a:lnTo>
                  <a:pt x="54" y="5235"/>
                </a:lnTo>
                <a:lnTo>
                  <a:pt x="60" y="5255"/>
                </a:lnTo>
                <a:lnTo>
                  <a:pt x="68" y="5274"/>
                </a:lnTo>
                <a:lnTo>
                  <a:pt x="75" y="5292"/>
                </a:lnTo>
                <a:lnTo>
                  <a:pt x="83" y="5311"/>
                </a:lnTo>
                <a:lnTo>
                  <a:pt x="92" y="5329"/>
                </a:lnTo>
                <a:lnTo>
                  <a:pt x="101" y="5347"/>
                </a:lnTo>
                <a:lnTo>
                  <a:pt x="109" y="5365"/>
                </a:lnTo>
                <a:lnTo>
                  <a:pt x="120" y="5383"/>
                </a:lnTo>
                <a:lnTo>
                  <a:pt x="130" y="5401"/>
                </a:lnTo>
                <a:lnTo>
                  <a:pt x="140" y="5418"/>
                </a:lnTo>
                <a:lnTo>
                  <a:pt x="150" y="5435"/>
                </a:lnTo>
                <a:lnTo>
                  <a:pt x="162" y="5451"/>
                </a:lnTo>
                <a:lnTo>
                  <a:pt x="172" y="5468"/>
                </a:lnTo>
                <a:lnTo>
                  <a:pt x="183" y="5485"/>
                </a:lnTo>
                <a:lnTo>
                  <a:pt x="207" y="5515"/>
                </a:lnTo>
                <a:lnTo>
                  <a:pt x="233" y="5546"/>
                </a:lnTo>
                <a:lnTo>
                  <a:pt x="259" y="5576"/>
                </a:lnTo>
                <a:lnTo>
                  <a:pt x="287" y="5604"/>
                </a:lnTo>
                <a:lnTo>
                  <a:pt x="317" y="5631"/>
                </a:lnTo>
                <a:lnTo>
                  <a:pt x="346" y="5657"/>
                </a:lnTo>
                <a:lnTo>
                  <a:pt x="362" y="5668"/>
                </a:lnTo>
                <a:lnTo>
                  <a:pt x="378" y="5681"/>
                </a:lnTo>
                <a:lnTo>
                  <a:pt x="393" y="5693"/>
                </a:lnTo>
                <a:lnTo>
                  <a:pt x="409" y="5703"/>
                </a:lnTo>
                <a:lnTo>
                  <a:pt x="426" y="5714"/>
                </a:lnTo>
                <a:lnTo>
                  <a:pt x="443" y="5725"/>
                </a:lnTo>
                <a:lnTo>
                  <a:pt x="459" y="5735"/>
                </a:lnTo>
                <a:lnTo>
                  <a:pt x="476" y="5745"/>
                </a:lnTo>
                <a:lnTo>
                  <a:pt x="493" y="5756"/>
                </a:lnTo>
                <a:lnTo>
                  <a:pt x="511" y="5765"/>
                </a:lnTo>
                <a:lnTo>
                  <a:pt x="529" y="5774"/>
                </a:lnTo>
                <a:lnTo>
                  <a:pt x="547" y="5781"/>
                </a:lnTo>
                <a:lnTo>
                  <a:pt x="565" y="5790"/>
                </a:lnTo>
                <a:lnTo>
                  <a:pt x="582" y="5798"/>
                </a:lnTo>
                <a:lnTo>
                  <a:pt x="601" y="5806"/>
                </a:lnTo>
                <a:lnTo>
                  <a:pt x="619" y="5812"/>
                </a:lnTo>
                <a:lnTo>
                  <a:pt x="638" y="5818"/>
                </a:lnTo>
                <a:lnTo>
                  <a:pt x="657" y="5825"/>
                </a:lnTo>
                <a:lnTo>
                  <a:pt x="676" y="5831"/>
                </a:lnTo>
                <a:lnTo>
                  <a:pt x="695" y="5836"/>
                </a:lnTo>
                <a:lnTo>
                  <a:pt x="716" y="5842"/>
                </a:lnTo>
                <a:lnTo>
                  <a:pt x="735" y="5845"/>
                </a:lnTo>
                <a:lnTo>
                  <a:pt x="754" y="5851"/>
                </a:lnTo>
                <a:lnTo>
                  <a:pt x="774" y="5853"/>
                </a:lnTo>
                <a:lnTo>
                  <a:pt x="795" y="5857"/>
                </a:lnTo>
                <a:lnTo>
                  <a:pt x="815" y="5860"/>
                </a:lnTo>
                <a:lnTo>
                  <a:pt x="835" y="5862"/>
                </a:lnTo>
                <a:lnTo>
                  <a:pt x="856" y="5865"/>
                </a:lnTo>
                <a:lnTo>
                  <a:pt x="876" y="5866"/>
                </a:lnTo>
                <a:lnTo>
                  <a:pt x="896" y="5867"/>
                </a:lnTo>
                <a:lnTo>
                  <a:pt x="917" y="5867"/>
                </a:lnTo>
                <a:lnTo>
                  <a:pt x="937" y="5869"/>
                </a:lnTo>
                <a:lnTo>
                  <a:pt x="959" y="5867"/>
                </a:lnTo>
                <a:lnTo>
                  <a:pt x="979" y="5867"/>
                </a:lnTo>
                <a:lnTo>
                  <a:pt x="999" y="5866"/>
                </a:lnTo>
                <a:lnTo>
                  <a:pt x="1020" y="5865"/>
                </a:lnTo>
                <a:lnTo>
                  <a:pt x="1040" y="5862"/>
                </a:lnTo>
                <a:lnTo>
                  <a:pt x="1060" y="5860"/>
                </a:lnTo>
                <a:lnTo>
                  <a:pt x="1081" y="5857"/>
                </a:lnTo>
                <a:lnTo>
                  <a:pt x="1101" y="5853"/>
                </a:lnTo>
                <a:lnTo>
                  <a:pt x="1120" y="5851"/>
                </a:lnTo>
                <a:lnTo>
                  <a:pt x="1140" y="5845"/>
                </a:lnTo>
                <a:lnTo>
                  <a:pt x="1159" y="5842"/>
                </a:lnTo>
                <a:lnTo>
                  <a:pt x="1179" y="5836"/>
                </a:lnTo>
                <a:lnTo>
                  <a:pt x="1199" y="5831"/>
                </a:lnTo>
                <a:lnTo>
                  <a:pt x="1218" y="5825"/>
                </a:lnTo>
                <a:lnTo>
                  <a:pt x="1237" y="5818"/>
                </a:lnTo>
                <a:lnTo>
                  <a:pt x="1255" y="5812"/>
                </a:lnTo>
                <a:lnTo>
                  <a:pt x="1274" y="5806"/>
                </a:lnTo>
                <a:lnTo>
                  <a:pt x="1292" y="5798"/>
                </a:lnTo>
                <a:lnTo>
                  <a:pt x="1311" y="5790"/>
                </a:lnTo>
                <a:lnTo>
                  <a:pt x="1328" y="5781"/>
                </a:lnTo>
                <a:lnTo>
                  <a:pt x="1346" y="5774"/>
                </a:lnTo>
                <a:lnTo>
                  <a:pt x="1364" y="5765"/>
                </a:lnTo>
                <a:lnTo>
                  <a:pt x="1382" y="5756"/>
                </a:lnTo>
                <a:lnTo>
                  <a:pt x="1398" y="5745"/>
                </a:lnTo>
                <a:lnTo>
                  <a:pt x="1416" y="5735"/>
                </a:lnTo>
                <a:lnTo>
                  <a:pt x="1433" y="5725"/>
                </a:lnTo>
                <a:lnTo>
                  <a:pt x="1449" y="5714"/>
                </a:lnTo>
                <a:lnTo>
                  <a:pt x="1466" y="5703"/>
                </a:lnTo>
                <a:lnTo>
                  <a:pt x="1481" y="5693"/>
                </a:lnTo>
                <a:lnTo>
                  <a:pt x="1498" y="5681"/>
                </a:lnTo>
                <a:lnTo>
                  <a:pt x="1513" y="5668"/>
                </a:lnTo>
                <a:lnTo>
                  <a:pt x="1528" y="5657"/>
                </a:lnTo>
                <a:lnTo>
                  <a:pt x="1559" y="5631"/>
                </a:lnTo>
                <a:lnTo>
                  <a:pt x="1588" y="5604"/>
                </a:lnTo>
                <a:lnTo>
                  <a:pt x="1614" y="5576"/>
                </a:lnTo>
                <a:lnTo>
                  <a:pt x="1641" y="5546"/>
                </a:lnTo>
                <a:lnTo>
                  <a:pt x="1667" y="5515"/>
                </a:lnTo>
                <a:lnTo>
                  <a:pt x="1691" y="5485"/>
                </a:lnTo>
                <a:lnTo>
                  <a:pt x="1702" y="5468"/>
                </a:lnTo>
                <a:lnTo>
                  <a:pt x="1714" y="5451"/>
                </a:lnTo>
                <a:lnTo>
                  <a:pt x="1725" y="5435"/>
                </a:lnTo>
                <a:lnTo>
                  <a:pt x="1735" y="5418"/>
                </a:lnTo>
                <a:lnTo>
                  <a:pt x="1745" y="5401"/>
                </a:lnTo>
                <a:lnTo>
                  <a:pt x="1756" y="5383"/>
                </a:lnTo>
                <a:lnTo>
                  <a:pt x="1764" y="5365"/>
                </a:lnTo>
                <a:lnTo>
                  <a:pt x="1775" y="5347"/>
                </a:lnTo>
                <a:lnTo>
                  <a:pt x="1784" y="5329"/>
                </a:lnTo>
                <a:lnTo>
                  <a:pt x="1791" y="5311"/>
                </a:lnTo>
                <a:lnTo>
                  <a:pt x="1800" y="5292"/>
                </a:lnTo>
                <a:lnTo>
                  <a:pt x="1808" y="5274"/>
                </a:lnTo>
                <a:lnTo>
                  <a:pt x="1814" y="5255"/>
                </a:lnTo>
                <a:lnTo>
                  <a:pt x="1822" y="5235"/>
                </a:lnTo>
                <a:lnTo>
                  <a:pt x="1828" y="5215"/>
                </a:lnTo>
                <a:lnTo>
                  <a:pt x="1834" y="5196"/>
                </a:lnTo>
                <a:lnTo>
                  <a:pt x="1839" y="5176"/>
                </a:lnTo>
                <a:lnTo>
                  <a:pt x="1846" y="5156"/>
                </a:lnTo>
                <a:lnTo>
                  <a:pt x="1850" y="5135"/>
                </a:lnTo>
                <a:lnTo>
                  <a:pt x="1855" y="5115"/>
                </a:lnTo>
                <a:lnTo>
                  <a:pt x="1859" y="5094"/>
                </a:lnTo>
                <a:lnTo>
                  <a:pt x="1862" y="5074"/>
                </a:lnTo>
                <a:lnTo>
                  <a:pt x="1865" y="5053"/>
                </a:lnTo>
                <a:lnTo>
                  <a:pt x="1867" y="5033"/>
                </a:lnTo>
                <a:lnTo>
                  <a:pt x="1870" y="5012"/>
                </a:lnTo>
                <a:lnTo>
                  <a:pt x="1871" y="4991"/>
                </a:lnTo>
                <a:lnTo>
                  <a:pt x="1873" y="4971"/>
                </a:lnTo>
                <a:lnTo>
                  <a:pt x="1874" y="4950"/>
                </a:lnTo>
                <a:lnTo>
                  <a:pt x="1874" y="4930"/>
                </a:lnTo>
                <a:lnTo>
                  <a:pt x="1874" y="4911"/>
                </a:lnTo>
                <a:lnTo>
                  <a:pt x="1874" y="4890"/>
                </a:lnTo>
                <a:lnTo>
                  <a:pt x="1873" y="4869"/>
                </a:lnTo>
                <a:lnTo>
                  <a:pt x="1871" y="4849"/>
                </a:lnTo>
                <a:lnTo>
                  <a:pt x="1870" y="4830"/>
                </a:lnTo>
                <a:lnTo>
                  <a:pt x="1867" y="4809"/>
                </a:lnTo>
                <a:lnTo>
                  <a:pt x="1865" y="4790"/>
                </a:lnTo>
                <a:lnTo>
                  <a:pt x="1862" y="4769"/>
                </a:lnTo>
                <a:lnTo>
                  <a:pt x="1859" y="4750"/>
                </a:lnTo>
                <a:lnTo>
                  <a:pt x="1855" y="4731"/>
                </a:lnTo>
                <a:lnTo>
                  <a:pt x="1851" y="4710"/>
                </a:lnTo>
                <a:lnTo>
                  <a:pt x="1846" y="4691"/>
                </a:lnTo>
                <a:lnTo>
                  <a:pt x="1841" y="4672"/>
                </a:lnTo>
                <a:lnTo>
                  <a:pt x="1836" y="4652"/>
                </a:lnTo>
                <a:lnTo>
                  <a:pt x="1831" y="4634"/>
                </a:lnTo>
                <a:lnTo>
                  <a:pt x="1824" y="4615"/>
                </a:lnTo>
                <a:lnTo>
                  <a:pt x="1818" y="4596"/>
                </a:lnTo>
                <a:lnTo>
                  <a:pt x="1810" y="4578"/>
                </a:lnTo>
                <a:lnTo>
                  <a:pt x="1803" y="4559"/>
                </a:lnTo>
                <a:lnTo>
                  <a:pt x="1795" y="4541"/>
                </a:lnTo>
                <a:lnTo>
                  <a:pt x="1787" y="4523"/>
                </a:lnTo>
                <a:lnTo>
                  <a:pt x="1778" y="4505"/>
                </a:lnTo>
                <a:lnTo>
                  <a:pt x="1770" y="4487"/>
                </a:lnTo>
                <a:lnTo>
                  <a:pt x="1761" y="4470"/>
                </a:lnTo>
                <a:lnTo>
                  <a:pt x="1751" y="4452"/>
                </a:lnTo>
                <a:lnTo>
                  <a:pt x="1742" y="4435"/>
                </a:lnTo>
                <a:lnTo>
                  <a:pt x="1731" y="4419"/>
                </a:lnTo>
                <a:lnTo>
                  <a:pt x="1720" y="4402"/>
                </a:lnTo>
                <a:lnTo>
                  <a:pt x="1710" y="4385"/>
                </a:lnTo>
                <a:lnTo>
                  <a:pt x="1698" y="4369"/>
                </a:lnTo>
                <a:lnTo>
                  <a:pt x="1687" y="4353"/>
                </a:lnTo>
                <a:lnTo>
                  <a:pt x="1674" y="4336"/>
                </a:lnTo>
                <a:lnTo>
                  <a:pt x="1662" y="4321"/>
                </a:lnTo>
                <a:lnTo>
                  <a:pt x="1649" y="4306"/>
                </a:lnTo>
                <a:lnTo>
                  <a:pt x="1636" y="4292"/>
                </a:lnTo>
                <a:lnTo>
                  <a:pt x="1623" y="4276"/>
                </a:lnTo>
                <a:lnTo>
                  <a:pt x="1609" y="4262"/>
                </a:lnTo>
                <a:lnTo>
                  <a:pt x="1581" y="4234"/>
                </a:lnTo>
                <a:lnTo>
                  <a:pt x="1552" y="4207"/>
                </a:lnTo>
                <a:lnTo>
                  <a:pt x="1520" y="4181"/>
                </a:lnTo>
                <a:lnTo>
                  <a:pt x="1489" y="4157"/>
                </a:lnTo>
                <a:lnTo>
                  <a:pt x="1472" y="4145"/>
                </a:lnTo>
                <a:lnTo>
                  <a:pt x="1456" y="4134"/>
                </a:lnTo>
                <a:lnTo>
                  <a:pt x="1439" y="4122"/>
                </a:lnTo>
                <a:lnTo>
                  <a:pt x="1421" y="4112"/>
                </a:lnTo>
                <a:lnTo>
                  <a:pt x="1405" y="4101"/>
                </a:lnTo>
                <a:lnTo>
                  <a:pt x="1386" y="4091"/>
                </a:lnTo>
                <a:lnTo>
                  <a:pt x="1368" y="4081"/>
                </a:lnTo>
                <a:lnTo>
                  <a:pt x="1350" y="4072"/>
                </a:lnTo>
                <a:lnTo>
                  <a:pt x="1331" y="4063"/>
                </a:lnTo>
                <a:lnTo>
                  <a:pt x="1312" y="4054"/>
                </a:lnTo>
                <a:lnTo>
                  <a:pt x="1312" y="3520"/>
                </a:lnTo>
                <a:lnTo>
                  <a:pt x="1312" y="2987"/>
                </a:lnTo>
                <a:lnTo>
                  <a:pt x="1312" y="2452"/>
                </a:lnTo>
                <a:lnTo>
                  <a:pt x="1312" y="1918"/>
                </a:lnTo>
                <a:lnTo>
                  <a:pt x="1312" y="1651"/>
                </a:lnTo>
                <a:lnTo>
                  <a:pt x="1312" y="1384"/>
                </a:lnTo>
                <a:lnTo>
                  <a:pt x="1312" y="1117"/>
                </a:lnTo>
                <a:lnTo>
                  <a:pt x="1312" y="851"/>
                </a:lnTo>
                <a:lnTo>
                  <a:pt x="1312" y="784"/>
                </a:lnTo>
                <a:lnTo>
                  <a:pt x="1312" y="717"/>
                </a:lnTo>
                <a:lnTo>
                  <a:pt x="1312" y="651"/>
                </a:lnTo>
                <a:lnTo>
                  <a:pt x="1312" y="584"/>
                </a:lnTo>
                <a:lnTo>
                  <a:pt x="1312" y="580"/>
                </a:lnTo>
                <a:lnTo>
                  <a:pt x="1312" y="575"/>
                </a:lnTo>
                <a:lnTo>
                  <a:pt x="1312" y="569"/>
                </a:lnTo>
                <a:lnTo>
                  <a:pt x="1312" y="562"/>
                </a:lnTo>
                <a:lnTo>
                  <a:pt x="1312" y="554"/>
                </a:lnTo>
                <a:lnTo>
                  <a:pt x="1312" y="547"/>
                </a:lnTo>
                <a:lnTo>
                  <a:pt x="1312" y="539"/>
                </a:lnTo>
                <a:lnTo>
                  <a:pt x="1312" y="530"/>
                </a:lnTo>
                <a:lnTo>
                  <a:pt x="1312" y="521"/>
                </a:lnTo>
                <a:lnTo>
                  <a:pt x="1312" y="512"/>
                </a:lnTo>
                <a:lnTo>
                  <a:pt x="1312" y="491"/>
                </a:lnTo>
                <a:lnTo>
                  <a:pt x="1312" y="471"/>
                </a:lnTo>
                <a:lnTo>
                  <a:pt x="1312" y="449"/>
                </a:lnTo>
                <a:lnTo>
                  <a:pt x="1312" y="429"/>
                </a:lnTo>
                <a:lnTo>
                  <a:pt x="1312" y="408"/>
                </a:lnTo>
                <a:lnTo>
                  <a:pt x="1311" y="387"/>
                </a:lnTo>
                <a:lnTo>
                  <a:pt x="1311" y="378"/>
                </a:lnTo>
                <a:lnTo>
                  <a:pt x="1311" y="368"/>
                </a:lnTo>
                <a:lnTo>
                  <a:pt x="1311" y="360"/>
                </a:lnTo>
                <a:lnTo>
                  <a:pt x="1309" y="351"/>
                </a:lnTo>
                <a:lnTo>
                  <a:pt x="1309" y="344"/>
                </a:lnTo>
                <a:lnTo>
                  <a:pt x="1309" y="337"/>
                </a:lnTo>
                <a:lnTo>
                  <a:pt x="1308" y="331"/>
                </a:lnTo>
                <a:lnTo>
                  <a:pt x="1308" y="325"/>
                </a:lnTo>
                <a:lnTo>
                  <a:pt x="1308" y="319"/>
                </a:lnTo>
                <a:lnTo>
                  <a:pt x="1307" y="316"/>
                </a:lnTo>
                <a:lnTo>
                  <a:pt x="1304" y="298"/>
                </a:lnTo>
                <a:lnTo>
                  <a:pt x="1299" y="282"/>
                </a:lnTo>
                <a:lnTo>
                  <a:pt x="1295" y="265"/>
                </a:lnTo>
                <a:lnTo>
                  <a:pt x="1290" y="249"/>
                </a:lnTo>
                <a:lnTo>
                  <a:pt x="1284" y="233"/>
                </a:lnTo>
                <a:lnTo>
                  <a:pt x="1278" y="218"/>
                </a:lnTo>
                <a:lnTo>
                  <a:pt x="1270" y="204"/>
                </a:lnTo>
                <a:lnTo>
                  <a:pt x="1262" y="188"/>
                </a:lnTo>
                <a:lnTo>
                  <a:pt x="1253" y="176"/>
                </a:lnTo>
                <a:lnTo>
                  <a:pt x="1245" y="161"/>
                </a:lnTo>
                <a:lnTo>
                  <a:pt x="1234" y="149"/>
                </a:lnTo>
                <a:lnTo>
                  <a:pt x="1226" y="136"/>
                </a:lnTo>
                <a:lnTo>
                  <a:pt x="1214" y="123"/>
                </a:lnTo>
                <a:lnTo>
                  <a:pt x="1203" y="111"/>
                </a:lnTo>
                <a:lnTo>
                  <a:pt x="1191" y="100"/>
                </a:lnTo>
                <a:lnTo>
                  <a:pt x="1180" y="89"/>
                </a:lnTo>
                <a:lnTo>
                  <a:pt x="1167" y="79"/>
                </a:lnTo>
                <a:lnTo>
                  <a:pt x="1154" y="69"/>
                </a:lnTo>
                <a:lnTo>
                  <a:pt x="1140" y="60"/>
                </a:lnTo>
                <a:lnTo>
                  <a:pt x="1126" y="51"/>
                </a:lnTo>
                <a:lnTo>
                  <a:pt x="1112" y="43"/>
                </a:lnTo>
                <a:lnTo>
                  <a:pt x="1098" y="36"/>
                </a:lnTo>
                <a:lnTo>
                  <a:pt x="1083" y="29"/>
                </a:lnTo>
                <a:lnTo>
                  <a:pt x="1068" y="24"/>
                </a:lnTo>
                <a:lnTo>
                  <a:pt x="1053" y="18"/>
                </a:lnTo>
                <a:lnTo>
                  <a:pt x="1036" y="14"/>
                </a:lnTo>
                <a:lnTo>
                  <a:pt x="1021" y="9"/>
                </a:lnTo>
                <a:lnTo>
                  <a:pt x="1004" y="6"/>
                </a:lnTo>
                <a:lnTo>
                  <a:pt x="988" y="3"/>
                </a:lnTo>
                <a:lnTo>
                  <a:pt x="971" y="1"/>
                </a:lnTo>
                <a:lnTo>
                  <a:pt x="955" y="0"/>
                </a:lnTo>
                <a:lnTo>
                  <a:pt x="937" y="0"/>
                </a:lnTo>
                <a:lnTo>
                  <a:pt x="920" y="0"/>
                </a:lnTo>
                <a:lnTo>
                  <a:pt x="904" y="1"/>
                </a:lnTo>
                <a:lnTo>
                  <a:pt x="887" y="3"/>
                </a:lnTo>
                <a:lnTo>
                  <a:pt x="871" y="6"/>
                </a:lnTo>
                <a:lnTo>
                  <a:pt x="854" y="9"/>
                </a:lnTo>
                <a:lnTo>
                  <a:pt x="838" y="14"/>
                </a:lnTo>
                <a:lnTo>
                  <a:pt x="823" y="18"/>
                </a:lnTo>
                <a:lnTo>
                  <a:pt x="807" y="24"/>
                </a:lnTo>
                <a:lnTo>
                  <a:pt x="792" y="29"/>
                </a:lnTo>
                <a:lnTo>
                  <a:pt x="777" y="37"/>
                </a:lnTo>
                <a:lnTo>
                  <a:pt x="763" y="43"/>
                </a:lnTo>
                <a:lnTo>
                  <a:pt x="748" y="51"/>
                </a:lnTo>
                <a:lnTo>
                  <a:pt x="735" y="60"/>
                </a:lnTo>
                <a:lnTo>
                  <a:pt x="721" y="69"/>
                </a:lnTo>
                <a:lnTo>
                  <a:pt x="708" y="79"/>
                </a:lnTo>
                <a:lnTo>
                  <a:pt x="695" y="89"/>
                </a:lnTo>
                <a:lnTo>
                  <a:pt x="683" y="100"/>
                </a:lnTo>
                <a:lnTo>
                  <a:pt x="671" y="111"/>
                </a:lnTo>
                <a:lnTo>
                  <a:pt x="660" y="123"/>
                </a:lnTo>
                <a:lnTo>
                  <a:pt x="650" y="136"/>
                </a:lnTo>
                <a:lnTo>
                  <a:pt x="640" y="149"/>
                </a:lnTo>
                <a:lnTo>
                  <a:pt x="631" y="161"/>
                </a:lnTo>
                <a:lnTo>
                  <a:pt x="620" y="176"/>
                </a:lnTo>
                <a:lnTo>
                  <a:pt x="613" y="190"/>
                </a:lnTo>
                <a:lnTo>
                  <a:pt x="605" y="204"/>
                </a:lnTo>
                <a:lnTo>
                  <a:pt x="598" y="219"/>
                </a:lnTo>
                <a:lnTo>
                  <a:pt x="591" y="235"/>
                </a:lnTo>
                <a:lnTo>
                  <a:pt x="585" y="250"/>
                </a:lnTo>
                <a:lnTo>
                  <a:pt x="580" y="265"/>
                </a:lnTo>
                <a:lnTo>
                  <a:pt x="575" y="282"/>
                </a:lnTo>
                <a:lnTo>
                  <a:pt x="571" y="299"/>
                </a:lnTo>
                <a:lnTo>
                  <a:pt x="568" y="316"/>
                </a:lnTo>
                <a:lnTo>
                  <a:pt x="567" y="319"/>
                </a:lnTo>
                <a:lnTo>
                  <a:pt x="567" y="325"/>
                </a:lnTo>
                <a:lnTo>
                  <a:pt x="566" y="331"/>
                </a:lnTo>
                <a:lnTo>
                  <a:pt x="566" y="337"/>
                </a:lnTo>
                <a:lnTo>
                  <a:pt x="566" y="345"/>
                </a:lnTo>
                <a:lnTo>
                  <a:pt x="565" y="353"/>
                </a:lnTo>
                <a:lnTo>
                  <a:pt x="565" y="360"/>
                </a:lnTo>
                <a:lnTo>
                  <a:pt x="565" y="369"/>
                </a:lnTo>
                <a:lnTo>
                  <a:pt x="563" y="378"/>
                </a:lnTo>
                <a:lnTo>
                  <a:pt x="563" y="387"/>
                </a:lnTo>
                <a:lnTo>
                  <a:pt x="563" y="408"/>
                </a:lnTo>
                <a:lnTo>
                  <a:pt x="563" y="429"/>
                </a:lnTo>
                <a:lnTo>
                  <a:pt x="563" y="450"/>
                </a:lnTo>
                <a:lnTo>
                  <a:pt x="562" y="471"/>
                </a:lnTo>
                <a:lnTo>
                  <a:pt x="562" y="493"/>
                </a:lnTo>
                <a:lnTo>
                  <a:pt x="562" y="512"/>
                </a:lnTo>
                <a:lnTo>
                  <a:pt x="562" y="522"/>
                </a:lnTo>
                <a:lnTo>
                  <a:pt x="562" y="531"/>
                </a:lnTo>
                <a:lnTo>
                  <a:pt x="562" y="540"/>
                </a:lnTo>
                <a:lnTo>
                  <a:pt x="562" y="548"/>
                </a:lnTo>
                <a:lnTo>
                  <a:pt x="562" y="556"/>
                </a:lnTo>
                <a:lnTo>
                  <a:pt x="562" y="563"/>
                </a:lnTo>
                <a:lnTo>
                  <a:pt x="563" y="570"/>
                </a:lnTo>
                <a:lnTo>
                  <a:pt x="563" y="575"/>
                </a:lnTo>
                <a:lnTo>
                  <a:pt x="563" y="580"/>
                </a:lnTo>
                <a:lnTo>
                  <a:pt x="563" y="584"/>
                </a:lnTo>
                <a:lnTo>
                  <a:pt x="563" y="651"/>
                </a:lnTo>
                <a:lnTo>
                  <a:pt x="563" y="717"/>
                </a:lnTo>
                <a:lnTo>
                  <a:pt x="563" y="784"/>
                </a:lnTo>
                <a:lnTo>
                  <a:pt x="563" y="851"/>
                </a:lnTo>
                <a:lnTo>
                  <a:pt x="563" y="1118"/>
                </a:lnTo>
                <a:lnTo>
                  <a:pt x="563" y="1385"/>
                </a:lnTo>
                <a:lnTo>
                  <a:pt x="563" y="1652"/>
                </a:lnTo>
                <a:lnTo>
                  <a:pt x="563" y="1918"/>
                </a:lnTo>
                <a:lnTo>
                  <a:pt x="563" y="2452"/>
                </a:lnTo>
                <a:lnTo>
                  <a:pt x="563" y="2987"/>
                </a:lnTo>
                <a:lnTo>
                  <a:pt x="563" y="3520"/>
                </a:lnTo>
                <a:lnTo>
                  <a:pt x="563" y="4054"/>
                </a:lnTo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127000" prst="artDeco"/>
          </a:sp3d>
        </xdr:spPr>
        <xdr:txBody>
          <a:bodyPr anchor="ctr"/>
          <a:lstStyle/>
          <a:p>
            <a:endParaRPr lang="en-US"/>
          </a:p>
        </xdr:txBody>
      </xdr:sp>
      <xdr:sp macro="" textlink="">
        <xdr:nvSpPr>
          <xdr:cNvPr id="220" name="Rounded Rectangle 219"/>
          <xdr:cNvSpPr/>
        </xdr:nvSpPr>
        <xdr:spPr>
          <a:xfrm>
            <a:off x="9900840" y="17026530"/>
            <a:ext cx="172173" cy="2522538"/>
          </a:xfrm>
          <a:prstGeom prst="roundRect">
            <a:avLst>
              <a:gd name="adj" fmla="val 48342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22" name="Oval 221"/>
          <xdr:cNvSpPr/>
        </xdr:nvSpPr>
        <xdr:spPr>
          <a:xfrm>
            <a:off x="9537364" y="19415802"/>
            <a:ext cx="927821" cy="980458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Dashboard Calculations - Locked'!S37">
        <xdr:nvSpPr>
          <xdr:cNvPr id="223" name="TextBox 222"/>
          <xdr:cNvSpPr txBox="1"/>
        </xdr:nvSpPr>
        <xdr:spPr>
          <a:xfrm>
            <a:off x="9508668" y="19691854"/>
            <a:ext cx="975647" cy="390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F2BE3D4C-8CF9-4B1B-AF35-4714859B317B}" type="TxLink">
              <a:rPr lang="en-US" sz="2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"/>
                <a:cs typeface="Arial"/>
              </a:rPr>
              <a:pPr algn="ctr"/>
              <a:t>0%</a:t>
            </a:fld>
            <a:endParaRPr lang="en-US" sz="2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'Dashboard Configuration Page'!O54">
        <xdr:nvSpPr>
          <xdr:cNvPr id="224" name="TextBox 223"/>
          <xdr:cNvSpPr txBox="1"/>
        </xdr:nvSpPr>
        <xdr:spPr>
          <a:xfrm>
            <a:off x="10369534" y="16864707"/>
            <a:ext cx="2649552" cy="8471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AD32EE27-702C-4711-B887-240C859A67C6}" type="TxLink">
              <a:rPr lang="en-US" sz="2400" b="1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ctr"/>
              <a:t>Q4 Sales                 Target: $1.8m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  <xdr:sp macro="" textlink="'Dashboard Calculations - Locked'!R37">
        <xdr:nvSpPr>
          <xdr:cNvPr id="225" name="TextBox 224"/>
          <xdr:cNvSpPr txBox="1"/>
        </xdr:nvSpPr>
        <xdr:spPr>
          <a:xfrm>
            <a:off x="10192379" y="17711899"/>
            <a:ext cx="3120790" cy="11708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190A724B-5530-4134-A524-1B100178B01B}" type="TxLink">
              <a:rPr lang="en-US" sz="6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ri"/>
                <a:cs typeface="Arial" pitchFamily="34" charset="0"/>
              </a:rPr>
              <a:pPr algn="ctr"/>
              <a:t>0.0%</a:t>
            </a:fld>
            <a:endParaRPr lang="en-US" sz="6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  <xdr:graphicFrame macro="">
        <xdr:nvGraphicFramePr>
          <xdr:cNvPr id="125236" name="Chart 735"/>
          <xdr:cNvGraphicFramePr>
            <a:graphicFrameLocks/>
          </xdr:cNvGraphicFramePr>
        </xdr:nvGraphicFramePr>
        <xdr:xfrm>
          <a:off x="9073874" y="17002160"/>
          <a:ext cx="1309582" cy="25927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  <xdr:twoCellAnchor>
    <xdr:from>
      <xdr:col>6</xdr:col>
      <xdr:colOff>519114</xdr:colOff>
      <xdr:row>28</xdr:row>
      <xdr:rowOff>119063</xdr:rowOff>
    </xdr:from>
    <xdr:to>
      <xdr:col>13</xdr:col>
      <xdr:colOff>571501</xdr:colOff>
      <xdr:row>48</xdr:row>
      <xdr:rowOff>90488</xdr:rowOff>
    </xdr:to>
    <xdr:grpSp>
      <xdr:nvGrpSpPr>
        <xdr:cNvPr id="125220" name="Group 245"/>
        <xdr:cNvGrpSpPr>
          <a:grpSpLocks/>
        </xdr:cNvGrpSpPr>
      </xdr:nvGrpSpPr>
      <xdr:grpSpPr bwMode="auto">
        <a:xfrm>
          <a:off x="4557714" y="6196013"/>
          <a:ext cx="4319587" cy="3781425"/>
          <a:chOff x="8973019" y="12086162"/>
          <a:chExt cx="4336203" cy="3779048"/>
        </a:xfrm>
      </xdr:grpSpPr>
      <xdr:sp macro="" textlink="">
        <xdr:nvSpPr>
          <xdr:cNvPr id="207" name="Rounded Rectangle 206"/>
          <xdr:cNvSpPr/>
        </xdr:nvSpPr>
        <xdr:spPr>
          <a:xfrm>
            <a:off x="8973019" y="12086162"/>
            <a:ext cx="4256500" cy="3779048"/>
          </a:xfrm>
          <a:prstGeom prst="roundRect">
            <a:avLst>
              <a:gd name="adj" fmla="val 10723"/>
            </a:avLst>
          </a:prstGeom>
          <a:gradFill flip="none" rotWithShape="1">
            <a:gsLst>
              <a:gs pos="0">
                <a:srgbClr val="FFFFFF"/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5400000" scaled="0"/>
            <a:tileRect/>
          </a:gra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08" name="Freeform 23"/>
          <xdr:cNvSpPr>
            <a:spLocks/>
          </xdr:cNvSpPr>
        </xdr:nvSpPr>
        <xdr:spPr bwMode="auto">
          <a:xfrm>
            <a:off x="9422582" y="12190871"/>
            <a:ext cx="1166951" cy="3626744"/>
          </a:xfrm>
          <a:custGeom>
            <a:avLst/>
            <a:gdLst/>
            <a:ahLst/>
            <a:cxnLst>
              <a:cxn ang="0">
                <a:pos x="470" y="4101"/>
              </a:cxn>
              <a:cxn ang="0">
                <a:pos x="354" y="4181"/>
              </a:cxn>
              <a:cxn ang="0">
                <a:pos x="225" y="4306"/>
              </a:cxn>
              <a:cxn ang="0">
                <a:pos x="154" y="4402"/>
              </a:cxn>
              <a:cxn ang="0">
                <a:pos x="97" y="4505"/>
              </a:cxn>
              <a:cxn ang="0">
                <a:pos x="51" y="4615"/>
              </a:cxn>
              <a:cxn ang="0">
                <a:pos x="19" y="4731"/>
              </a:cxn>
              <a:cxn ang="0">
                <a:pos x="3" y="4849"/>
              </a:cxn>
              <a:cxn ang="0">
                <a:pos x="1" y="4971"/>
              </a:cxn>
              <a:cxn ang="0">
                <a:pos x="17" y="5094"/>
              </a:cxn>
              <a:cxn ang="0">
                <a:pos x="47" y="5215"/>
              </a:cxn>
              <a:cxn ang="0">
                <a:pos x="92" y="5329"/>
              </a:cxn>
              <a:cxn ang="0">
                <a:pos x="150" y="5435"/>
              </a:cxn>
              <a:cxn ang="0">
                <a:pos x="259" y="5576"/>
              </a:cxn>
              <a:cxn ang="0">
                <a:pos x="393" y="5693"/>
              </a:cxn>
              <a:cxn ang="0">
                <a:pos x="493" y="5756"/>
              </a:cxn>
              <a:cxn ang="0">
                <a:pos x="601" y="5806"/>
              </a:cxn>
              <a:cxn ang="0">
                <a:pos x="716" y="5842"/>
              </a:cxn>
              <a:cxn ang="0">
                <a:pos x="835" y="5862"/>
              </a:cxn>
              <a:cxn ang="0">
                <a:pos x="959" y="5867"/>
              </a:cxn>
              <a:cxn ang="0">
                <a:pos x="1081" y="5857"/>
              </a:cxn>
              <a:cxn ang="0">
                <a:pos x="1199" y="5831"/>
              </a:cxn>
              <a:cxn ang="0">
                <a:pos x="1311" y="5790"/>
              </a:cxn>
              <a:cxn ang="0">
                <a:pos x="1416" y="5735"/>
              </a:cxn>
              <a:cxn ang="0">
                <a:pos x="1513" y="5668"/>
              </a:cxn>
              <a:cxn ang="0">
                <a:pos x="1667" y="5515"/>
              </a:cxn>
              <a:cxn ang="0">
                <a:pos x="1745" y="5401"/>
              </a:cxn>
              <a:cxn ang="0">
                <a:pos x="1800" y="5292"/>
              </a:cxn>
              <a:cxn ang="0">
                <a:pos x="1839" y="5176"/>
              </a:cxn>
              <a:cxn ang="0">
                <a:pos x="1865" y="5053"/>
              </a:cxn>
              <a:cxn ang="0">
                <a:pos x="1874" y="4930"/>
              </a:cxn>
              <a:cxn ang="0">
                <a:pos x="1867" y="4809"/>
              </a:cxn>
              <a:cxn ang="0">
                <a:pos x="1846" y="4691"/>
              </a:cxn>
              <a:cxn ang="0">
                <a:pos x="1810" y="4578"/>
              </a:cxn>
              <a:cxn ang="0">
                <a:pos x="1761" y="4470"/>
              </a:cxn>
              <a:cxn ang="0">
                <a:pos x="1698" y="4369"/>
              </a:cxn>
              <a:cxn ang="0">
                <a:pos x="1623" y="4276"/>
              </a:cxn>
              <a:cxn ang="0">
                <a:pos x="1472" y="4145"/>
              </a:cxn>
              <a:cxn ang="0">
                <a:pos x="1368" y="4081"/>
              </a:cxn>
              <a:cxn ang="0">
                <a:pos x="1312" y="2452"/>
              </a:cxn>
              <a:cxn ang="0">
                <a:pos x="1312" y="784"/>
              </a:cxn>
              <a:cxn ang="0">
                <a:pos x="1312" y="569"/>
              </a:cxn>
              <a:cxn ang="0">
                <a:pos x="1312" y="521"/>
              </a:cxn>
              <a:cxn ang="0">
                <a:pos x="1312" y="408"/>
              </a:cxn>
              <a:cxn ang="0">
                <a:pos x="1309" y="344"/>
              </a:cxn>
              <a:cxn ang="0">
                <a:pos x="1304" y="298"/>
              </a:cxn>
              <a:cxn ang="0">
                <a:pos x="1270" y="204"/>
              </a:cxn>
              <a:cxn ang="0">
                <a:pos x="1214" y="123"/>
              </a:cxn>
              <a:cxn ang="0">
                <a:pos x="1140" y="60"/>
              </a:cxn>
              <a:cxn ang="0">
                <a:pos x="1053" y="18"/>
              </a:cxn>
              <a:cxn ang="0">
                <a:pos x="955" y="0"/>
              </a:cxn>
              <a:cxn ang="0">
                <a:pos x="854" y="9"/>
              </a:cxn>
              <a:cxn ang="0">
                <a:pos x="763" y="43"/>
              </a:cxn>
              <a:cxn ang="0">
                <a:pos x="683" y="100"/>
              </a:cxn>
              <a:cxn ang="0">
                <a:pos x="620" y="176"/>
              </a:cxn>
              <a:cxn ang="0">
                <a:pos x="580" y="265"/>
              </a:cxn>
              <a:cxn ang="0">
                <a:pos x="566" y="331"/>
              </a:cxn>
              <a:cxn ang="0">
                <a:pos x="563" y="378"/>
              </a:cxn>
              <a:cxn ang="0">
                <a:pos x="562" y="493"/>
              </a:cxn>
              <a:cxn ang="0">
                <a:pos x="562" y="556"/>
              </a:cxn>
              <a:cxn ang="0">
                <a:pos x="563" y="651"/>
              </a:cxn>
              <a:cxn ang="0">
                <a:pos x="563" y="1652"/>
              </a:cxn>
            </a:cxnLst>
            <a:rect l="0" t="0" r="r" b="b"/>
            <a:pathLst>
              <a:path w="1874" h="5869">
                <a:moveTo>
                  <a:pt x="563" y="4054"/>
                </a:moveTo>
                <a:lnTo>
                  <a:pt x="544" y="4063"/>
                </a:lnTo>
                <a:lnTo>
                  <a:pt x="525" y="4072"/>
                </a:lnTo>
                <a:lnTo>
                  <a:pt x="506" y="4081"/>
                </a:lnTo>
                <a:lnTo>
                  <a:pt x="488" y="4091"/>
                </a:lnTo>
                <a:lnTo>
                  <a:pt x="470" y="4101"/>
                </a:lnTo>
                <a:lnTo>
                  <a:pt x="453" y="4112"/>
                </a:lnTo>
                <a:lnTo>
                  <a:pt x="436" y="4122"/>
                </a:lnTo>
                <a:lnTo>
                  <a:pt x="418" y="4134"/>
                </a:lnTo>
                <a:lnTo>
                  <a:pt x="402" y="4145"/>
                </a:lnTo>
                <a:lnTo>
                  <a:pt x="385" y="4157"/>
                </a:lnTo>
                <a:lnTo>
                  <a:pt x="354" y="4181"/>
                </a:lnTo>
                <a:lnTo>
                  <a:pt x="323" y="4207"/>
                </a:lnTo>
                <a:lnTo>
                  <a:pt x="294" y="4234"/>
                </a:lnTo>
                <a:lnTo>
                  <a:pt x="266" y="4262"/>
                </a:lnTo>
                <a:lnTo>
                  <a:pt x="252" y="4276"/>
                </a:lnTo>
                <a:lnTo>
                  <a:pt x="238" y="4292"/>
                </a:lnTo>
                <a:lnTo>
                  <a:pt x="225" y="4306"/>
                </a:lnTo>
                <a:lnTo>
                  <a:pt x="212" y="4321"/>
                </a:lnTo>
                <a:lnTo>
                  <a:pt x="201" y="4336"/>
                </a:lnTo>
                <a:lnTo>
                  <a:pt x="188" y="4353"/>
                </a:lnTo>
                <a:lnTo>
                  <a:pt x="177" y="4369"/>
                </a:lnTo>
                <a:lnTo>
                  <a:pt x="165" y="4385"/>
                </a:lnTo>
                <a:lnTo>
                  <a:pt x="154" y="4402"/>
                </a:lnTo>
                <a:lnTo>
                  <a:pt x="144" y="4419"/>
                </a:lnTo>
                <a:lnTo>
                  <a:pt x="134" y="4435"/>
                </a:lnTo>
                <a:lnTo>
                  <a:pt x="123" y="4452"/>
                </a:lnTo>
                <a:lnTo>
                  <a:pt x="115" y="4470"/>
                </a:lnTo>
                <a:lnTo>
                  <a:pt x="104" y="4487"/>
                </a:lnTo>
                <a:lnTo>
                  <a:pt x="97" y="4505"/>
                </a:lnTo>
                <a:lnTo>
                  <a:pt x="88" y="4523"/>
                </a:lnTo>
                <a:lnTo>
                  <a:pt x="80" y="4541"/>
                </a:lnTo>
                <a:lnTo>
                  <a:pt x="71" y="4559"/>
                </a:lnTo>
                <a:lnTo>
                  <a:pt x="65" y="4578"/>
                </a:lnTo>
                <a:lnTo>
                  <a:pt x="57" y="4596"/>
                </a:lnTo>
                <a:lnTo>
                  <a:pt x="51" y="4615"/>
                </a:lnTo>
                <a:lnTo>
                  <a:pt x="45" y="4634"/>
                </a:lnTo>
                <a:lnTo>
                  <a:pt x="40" y="4652"/>
                </a:lnTo>
                <a:lnTo>
                  <a:pt x="33" y="4672"/>
                </a:lnTo>
                <a:lnTo>
                  <a:pt x="28" y="4691"/>
                </a:lnTo>
                <a:lnTo>
                  <a:pt x="24" y="4710"/>
                </a:lnTo>
                <a:lnTo>
                  <a:pt x="19" y="4731"/>
                </a:lnTo>
                <a:lnTo>
                  <a:pt x="15" y="4750"/>
                </a:lnTo>
                <a:lnTo>
                  <a:pt x="13" y="4769"/>
                </a:lnTo>
                <a:lnTo>
                  <a:pt x="9" y="4790"/>
                </a:lnTo>
                <a:lnTo>
                  <a:pt x="7" y="4809"/>
                </a:lnTo>
                <a:lnTo>
                  <a:pt x="5" y="4830"/>
                </a:lnTo>
                <a:lnTo>
                  <a:pt x="3" y="4849"/>
                </a:lnTo>
                <a:lnTo>
                  <a:pt x="1" y="4869"/>
                </a:lnTo>
                <a:lnTo>
                  <a:pt x="1" y="4890"/>
                </a:lnTo>
                <a:lnTo>
                  <a:pt x="0" y="4911"/>
                </a:lnTo>
                <a:lnTo>
                  <a:pt x="0" y="4930"/>
                </a:lnTo>
                <a:lnTo>
                  <a:pt x="1" y="4950"/>
                </a:lnTo>
                <a:lnTo>
                  <a:pt x="1" y="4971"/>
                </a:lnTo>
                <a:lnTo>
                  <a:pt x="3" y="4991"/>
                </a:lnTo>
                <a:lnTo>
                  <a:pt x="5" y="5012"/>
                </a:lnTo>
                <a:lnTo>
                  <a:pt x="7" y="5033"/>
                </a:lnTo>
                <a:lnTo>
                  <a:pt x="9" y="5053"/>
                </a:lnTo>
                <a:lnTo>
                  <a:pt x="13" y="5074"/>
                </a:lnTo>
                <a:lnTo>
                  <a:pt x="17" y="5094"/>
                </a:lnTo>
                <a:lnTo>
                  <a:pt x="21" y="5115"/>
                </a:lnTo>
                <a:lnTo>
                  <a:pt x="24" y="5135"/>
                </a:lnTo>
                <a:lnTo>
                  <a:pt x="29" y="5156"/>
                </a:lnTo>
                <a:lnTo>
                  <a:pt x="35" y="5176"/>
                </a:lnTo>
                <a:lnTo>
                  <a:pt x="41" y="5196"/>
                </a:lnTo>
                <a:lnTo>
                  <a:pt x="47" y="5215"/>
                </a:lnTo>
                <a:lnTo>
                  <a:pt x="54" y="5235"/>
                </a:lnTo>
                <a:lnTo>
                  <a:pt x="60" y="5255"/>
                </a:lnTo>
                <a:lnTo>
                  <a:pt x="68" y="5274"/>
                </a:lnTo>
                <a:lnTo>
                  <a:pt x="75" y="5292"/>
                </a:lnTo>
                <a:lnTo>
                  <a:pt x="83" y="5311"/>
                </a:lnTo>
                <a:lnTo>
                  <a:pt x="92" y="5329"/>
                </a:lnTo>
                <a:lnTo>
                  <a:pt x="101" y="5347"/>
                </a:lnTo>
                <a:lnTo>
                  <a:pt x="109" y="5365"/>
                </a:lnTo>
                <a:lnTo>
                  <a:pt x="120" y="5383"/>
                </a:lnTo>
                <a:lnTo>
                  <a:pt x="130" y="5401"/>
                </a:lnTo>
                <a:lnTo>
                  <a:pt x="140" y="5418"/>
                </a:lnTo>
                <a:lnTo>
                  <a:pt x="150" y="5435"/>
                </a:lnTo>
                <a:lnTo>
                  <a:pt x="162" y="5451"/>
                </a:lnTo>
                <a:lnTo>
                  <a:pt x="172" y="5468"/>
                </a:lnTo>
                <a:lnTo>
                  <a:pt x="183" y="5485"/>
                </a:lnTo>
                <a:lnTo>
                  <a:pt x="207" y="5515"/>
                </a:lnTo>
                <a:lnTo>
                  <a:pt x="233" y="5546"/>
                </a:lnTo>
                <a:lnTo>
                  <a:pt x="259" y="5576"/>
                </a:lnTo>
                <a:lnTo>
                  <a:pt x="287" y="5604"/>
                </a:lnTo>
                <a:lnTo>
                  <a:pt x="317" y="5631"/>
                </a:lnTo>
                <a:lnTo>
                  <a:pt x="346" y="5657"/>
                </a:lnTo>
                <a:lnTo>
                  <a:pt x="362" y="5668"/>
                </a:lnTo>
                <a:lnTo>
                  <a:pt x="378" y="5681"/>
                </a:lnTo>
                <a:lnTo>
                  <a:pt x="393" y="5693"/>
                </a:lnTo>
                <a:lnTo>
                  <a:pt x="409" y="5703"/>
                </a:lnTo>
                <a:lnTo>
                  <a:pt x="426" y="5714"/>
                </a:lnTo>
                <a:lnTo>
                  <a:pt x="443" y="5725"/>
                </a:lnTo>
                <a:lnTo>
                  <a:pt x="459" y="5735"/>
                </a:lnTo>
                <a:lnTo>
                  <a:pt x="476" y="5745"/>
                </a:lnTo>
                <a:lnTo>
                  <a:pt x="493" y="5756"/>
                </a:lnTo>
                <a:lnTo>
                  <a:pt x="511" y="5765"/>
                </a:lnTo>
                <a:lnTo>
                  <a:pt x="529" y="5774"/>
                </a:lnTo>
                <a:lnTo>
                  <a:pt x="547" y="5781"/>
                </a:lnTo>
                <a:lnTo>
                  <a:pt x="565" y="5790"/>
                </a:lnTo>
                <a:lnTo>
                  <a:pt x="582" y="5798"/>
                </a:lnTo>
                <a:lnTo>
                  <a:pt x="601" y="5806"/>
                </a:lnTo>
                <a:lnTo>
                  <a:pt x="619" y="5812"/>
                </a:lnTo>
                <a:lnTo>
                  <a:pt x="638" y="5818"/>
                </a:lnTo>
                <a:lnTo>
                  <a:pt x="657" y="5825"/>
                </a:lnTo>
                <a:lnTo>
                  <a:pt x="676" y="5831"/>
                </a:lnTo>
                <a:lnTo>
                  <a:pt x="695" y="5836"/>
                </a:lnTo>
                <a:lnTo>
                  <a:pt x="716" y="5842"/>
                </a:lnTo>
                <a:lnTo>
                  <a:pt x="735" y="5845"/>
                </a:lnTo>
                <a:lnTo>
                  <a:pt x="754" y="5851"/>
                </a:lnTo>
                <a:lnTo>
                  <a:pt x="774" y="5853"/>
                </a:lnTo>
                <a:lnTo>
                  <a:pt x="795" y="5857"/>
                </a:lnTo>
                <a:lnTo>
                  <a:pt x="815" y="5860"/>
                </a:lnTo>
                <a:lnTo>
                  <a:pt x="835" y="5862"/>
                </a:lnTo>
                <a:lnTo>
                  <a:pt x="856" y="5865"/>
                </a:lnTo>
                <a:lnTo>
                  <a:pt x="876" y="5866"/>
                </a:lnTo>
                <a:lnTo>
                  <a:pt x="896" y="5867"/>
                </a:lnTo>
                <a:lnTo>
                  <a:pt x="917" y="5867"/>
                </a:lnTo>
                <a:lnTo>
                  <a:pt x="937" y="5869"/>
                </a:lnTo>
                <a:lnTo>
                  <a:pt x="959" y="5867"/>
                </a:lnTo>
                <a:lnTo>
                  <a:pt x="979" y="5867"/>
                </a:lnTo>
                <a:lnTo>
                  <a:pt x="999" y="5866"/>
                </a:lnTo>
                <a:lnTo>
                  <a:pt x="1020" y="5865"/>
                </a:lnTo>
                <a:lnTo>
                  <a:pt x="1040" y="5862"/>
                </a:lnTo>
                <a:lnTo>
                  <a:pt x="1060" y="5860"/>
                </a:lnTo>
                <a:lnTo>
                  <a:pt x="1081" y="5857"/>
                </a:lnTo>
                <a:lnTo>
                  <a:pt x="1101" y="5853"/>
                </a:lnTo>
                <a:lnTo>
                  <a:pt x="1120" y="5851"/>
                </a:lnTo>
                <a:lnTo>
                  <a:pt x="1140" y="5845"/>
                </a:lnTo>
                <a:lnTo>
                  <a:pt x="1159" y="5842"/>
                </a:lnTo>
                <a:lnTo>
                  <a:pt x="1179" y="5836"/>
                </a:lnTo>
                <a:lnTo>
                  <a:pt x="1199" y="5831"/>
                </a:lnTo>
                <a:lnTo>
                  <a:pt x="1218" y="5825"/>
                </a:lnTo>
                <a:lnTo>
                  <a:pt x="1237" y="5818"/>
                </a:lnTo>
                <a:lnTo>
                  <a:pt x="1255" y="5812"/>
                </a:lnTo>
                <a:lnTo>
                  <a:pt x="1274" y="5806"/>
                </a:lnTo>
                <a:lnTo>
                  <a:pt x="1292" y="5798"/>
                </a:lnTo>
                <a:lnTo>
                  <a:pt x="1311" y="5790"/>
                </a:lnTo>
                <a:lnTo>
                  <a:pt x="1328" y="5781"/>
                </a:lnTo>
                <a:lnTo>
                  <a:pt x="1346" y="5774"/>
                </a:lnTo>
                <a:lnTo>
                  <a:pt x="1364" y="5765"/>
                </a:lnTo>
                <a:lnTo>
                  <a:pt x="1382" y="5756"/>
                </a:lnTo>
                <a:lnTo>
                  <a:pt x="1398" y="5745"/>
                </a:lnTo>
                <a:lnTo>
                  <a:pt x="1416" y="5735"/>
                </a:lnTo>
                <a:lnTo>
                  <a:pt x="1433" y="5725"/>
                </a:lnTo>
                <a:lnTo>
                  <a:pt x="1449" y="5714"/>
                </a:lnTo>
                <a:lnTo>
                  <a:pt x="1466" y="5703"/>
                </a:lnTo>
                <a:lnTo>
                  <a:pt x="1481" y="5693"/>
                </a:lnTo>
                <a:lnTo>
                  <a:pt x="1498" y="5681"/>
                </a:lnTo>
                <a:lnTo>
                  <a:pt x="1513" y="5668"/>
                </a:lnTo>
                <a:lnTo>
                  <a:pt x="1528" y="5657"/>
                </a:lnTo>
                <a:lnTo>
                  <a:pt x="1559" y="5631"/>
                </a:lnTo>
                <a:lnTo>
                  <a:pt x="1588" y="5604"/>
                </a:lnTo>
                <a:lnTo>
                  <a:pt x="1614" y="5576"/>
                </a:lnTo>
                <a:lnTo>
                  <a:pt x="1641" y="5546"/>
                </a:lnTo>
                <a:lnTo>
                  <a:pt x="1667" y="5515"/>
                </a:lnTo>
                <a:lnTo>
                  <a:pt x="1691" y="5485"/>
                </a:lnTo>
                <a:lnTo>
                  <a:pt x="1702" y="5468"/>
                </a:lnTo>
                <a:lnTo>
                  <a:pt x="1714" y="5451"/>
                </a:lnTo>
                <a:lnTo>
                  <a:pt x="1725" y="5435"/>
                </a:lnTo>
                <a:lnTo>
                  <a:pt x="1735" y="5418"/>
                </a:lnTo>
                <a:lnTo>
                  <a:pt x="1745" y="5401"/>
                </a:lnTo>
                <a:lnTo>
                  <a:pt x="1756" y="5383"/>
                </a:lnTo>
                <a:lnTo>
                  <a:pt x="1764" y="5365"/>
                </a:lnTo>
                <a:lnTo>
                  <a:pt x="1775" y="5347"/>
                </a:lnTo>
                <a:lnTo>
                  <a:pt x="1784" y="5329"/>
                </a:lnTo>
                <a:lnTo>
                  <a:pt x="1791" y="5311"/>
                </a:lnTo>
                <a:lnTo>
                  <a:pt x="1800" y="5292"/>
                </a:lnTo>
                <a:lnTo>
                  <a:pt x="1808" y="5274"/>
                </a:lnTo>
                <a:lnTo>
                  <a:pt x="1814" y="5255"/>
                </a:lnTo>
                <a:lnTo>
                  <a:pt x="1822" y="5235"/>
                </a:lnTo>
                <a:lnTo>
                  <a:pt x="1828" y="5215"/>
                </a:lnTo>
                <a:lnTo>
                  <a:pt x="1834" y="5196"/>
                </a:lnTo>
                <a:lnTo>
                  <a:pt x="1839" y="5176"/>
                </a:lnTo>
                <a:lnTo>
                  <a:pt x="1846" y="5156"/>
                </a:lnTo>
                <a:lnTo>
                  <a:pt x="1850" y="5135"/>
                </a:lnTo>
                <a:lnTo>
                  <a:pt x="1855" y="5115"/>
                </a:lnTo>
                <a:lnTo>
                  <a:pt x="1859" y="5094"/>
                </a:lnTo>
                <a:lnTo>
                  <a:pt x="1862" y="5074"/>
                </a:lnTo>
                <a:lnTo>
                  <a:pt x="1865" y="5053"/>
                </a:lnTo>
                <a:lnTo>
                  <a:pt x="1867" y="5033"/>
                </a:lnTo>
                <a:lnTo>
                  <a:pt x="1870" y="5012"/>
                </a:lnTo>
                <a:lnTo>
                  <a:pt x="1871" y="4991"/>
                </a:lnTo>
                <a:lnTo>
                  <a:pt x="1873" y="4971"/>
                </a:lnTo>
                <a:lnTo>
                  <a:pt x="1874" y="4950"/>
                </a:lnTo>
                <a:lnTo>
                  <a:pt x="1874" y="4930"/>
                </a:lnTo>
                <a:lnTo>
                  <a:pt x="1874" y="4911"/>
                </a:lnTo>
                <a:lnTo>
                  <a:pt x="1874" y="4890"/>
                </a:lnTo>
                <a:lnTo>
                  <a:pt x="1873" y="4869"/>
                </a:lnTo>
                <a:lnTo>
                  <a:pt x="1871" y="4849"/>
                </a:lnTo>
                <a:lnTo>
                  <a:pt x="1870" y="4830"/>
                </a:lnTo>
                <a:lnTo>
                  <a:pt x="1867" y="4809"/>
                </a:lnTo>
                <a:lnTo>
                  <a:pt x="1865" y="4790"/>
                </a:lnTo>
                <a:lnTo>
                  <a:pt x="1862" y="4769"/>
                </a:lnTo>
                <a:lnTo>
                  <a:pt x="1859" y="4750"/>
                </a:lnTo>
                <a:lnTo>
                  <a:pt x="1855" y="4731"/>
                </a:lnTo>
                <a:lnTo>
                  <a:pt x="1851" y="4710"/>
                </a:lnTo>
                <a:lnTo>
                  <a:pt x="1846" y="4691"/>
                </a:lnTo>
                <a:lnTo>
                  <a:pt x="1841" y="4672"/>
                </a:lnTo>
                <a:lnTo>
                  <a:pt x="1836" y="4652"/>
                </a:lnTo>
                <a:lnTo>
                  <a:pt x="1831" y="4634"/>
                </a:lnTo>
                <a:lnTo>
                  <a:pt x="1824" y="4615"/>
                </a:lnTo>
                <a:lnTo>
                  <a:pt x="1818" y="4596"/>
                </a:lnTo>
                <a:lnTo>
                  <a:pt x="1810" y="4578"/>
                </a:lnTo>
                <a:lnTo>
                  <a:pt x="1803" y="4559"/>
                </a:lnTo>
                <a:lnTo>
                  <a:pt x="1795" y="4541"/>
                </a:lnTo>
                <a:lnTo>
                  <a:pt x="1787" y="4523"/>
                </a:lnTo>
                <a:lnTo>
                  <a:pt x="1778" y="4505"/>
                </a:lnTo>
                <a:lnTo>
                  <a:pt x="1770" y="4487"/>
                </a:lnTo>
                <a:lnTo>
                  <a:pt x="1761" y="4470"/>
                </a:lnTo>
                <a:lnTo>
                  <a:pt x="1751" y="4452"/>
                </a:lnTo>
                <a:lnTo>
                  <a:pt x="1742" y="4435"/>
                </a:lnTo>
                <a:lnTo>
                  <a:pt x="1731" y="4419"/>
                </a:lnTo>
                <a:lnTo>
                  <a:pt x="1720" y="4402"/>
                </a:lnTo>
                <a:lnTo>
                  <a:pt x="1710" y="4385"/>
                </a:lnTo>
                <a:lnTo>
                  <a:pt x="1698" y="4369"/>
                </a:lnTo>
                <a:lnTo>
                  <a:pt x="1687" y="4353"/>
                </a:lnTo>
                <a:lnTo>
                  <a:pt x="1674" y="4336"/>
                </a:lnTo>
                <a:lnTo>
                  <a:pt x="1662" y="4321"/>
                </a:lnTo>
                <a:lnTo>
                  <a:pt x="1649" y="4306"/>
                </a:lnTo>
                <a:lnTo>
                  <a:pt x="1636" y="4292"/>
                </a:lnTo>
                <a:lnTo>
                  <a:pt x="1623" y="4276"/>
                </a:lnTo>
                <a:lnTo>
                  <a:pt x="1609" y="4262"/>
                </a:lnTo>
                <a:lnTo>
                  <a:pt x="1581" y="4234"/>
                </a:lnTo>
                <a:lnTo>
                  <a:pt x="1552" y="4207"/>
                </a:lnTo>
                <a:lnTo>
                  <a:pt x="1520" y="4181"/>
                </a:lnTo>
                <a:lnTo>
                  <a:pt x="1489" y="4157"/>
                </a:lnTo>
                <a:lnTo>
                  <a:pt x="1472" y="4145"/>
                </a:lnTo>
                <a:lnTo>
                  <a:pt x="1456" y="4134"/>
                </a:lnTo>
                <a:lnTo>
                  <a:pt x="1439" y="4122"/>
                </a:lnTo>
                <a:lnTo>
                  <a:pt x="1421" y="4112"/>
                </a:lnTo>
                <a:lnTo>
                  <a:pt x="1405" y="4101"/>
                </a:lnTo>
                <a:lnTo>
                  <a:pt x="1386" y="4091"/>
                </a:lnTo>
                <a:lnTo>
                  <a:pt x="1368" y="4081"/>
                </a:lnTo>
                <a:lnTo>
                  <a:pt x="1350" y="4072"/>
                </a:lnTo>
                <a:lnTo>
                  <a:pt x="1331" y="4063"/>
                </a:lnTo>
                <a:lnTo>
                  <a:pt x="1312" y="4054"/>
                </a:lnTo>
                <a:lnTo>
                  <a:pt x="1312" y="3520"/>
                </a:lnTo>
                <a:lnTo>
                  <a:pt x="1312" y="2987"/>
                </a:lnTo>
                <a:lnTo>
                  <a:pt x="1312" y="2452"/>
                </a:lnTo>
                <a:lnTo>
                  <a:pt x="1312" y="1918"/>
                </a:lnTo>
                <a:lnTo>
                  <a:pt x="1312" y="1651"/>
                </a:lnTo>
                <a:lnTo>
                  <a:pt x="1312" y="1384"/>
                </a:lnTo>
                <a:lnTo>
                  <a:pt x="1312" y="1117"/>
                </a:lnTo>
                <a:lnTo>
                  <a:pt x="1312" y="851"/>
                </a:lnTo>
                <a:lnTo>
                  <a:pt x="1312" y="784"/>
                </a:lnTo>
                <a:lnTo>
                  <a:pt x="1312" y="717"/>
                </a:lnTo>
                <a:lnTo>
                  <a:pt x="1312" y="651"/>
                </a:lnTo>
                <a:lnTo>
                  <a:pt x="1312" y="584"/>
                </a:lnTo>
                <a:lnTo>
                  <a:pt x="1312" y="580"/>
                </a:lnTo>
                <a:lnTo>
                  <a:pt x="1312" y="575"/>
                </a:lnTo>
                <a:lnTo>
                  <a:pt x="1312" y="569"/>
                </a:lnTo>
                <a:lnTo>
                  <a:pt x="1312" y="562"/>
                </a:lnTo>
                <a:lnTo>
                  <a:pt x="1312" y="554"/>
                </a:lnTo>
                <a:lnTo>
                  <a:pt x="1312" y="547"/>
                </a:lnTo>
                <a:lnTo>
                  <a:pt x="1312" y="539"/>
                </a:lnTo>
                <a:lnTo>
                  <a:pt x="1312" y="530"/>
                </a:lnTo>
                <a:lnTo>
                  <a:pt x="1312" y="521"/>
                </a:lnTo>
                <a:lnTo>
                  <a:pt x="1312" y="512"/>
                </a:lnTo>
                <a:lnTo>
                  <a:pt x="1312" y="491"/>
                </a:lnTo>
                <a:lnTo>
                  <a:pt x="1312" y="471"/>
                </a:lnTo>
                <a:lnTo>
                  <a:pt x="1312" y="449"/>
                </a:lnTo>
                <a:lnTo>
                  <a:pt x="1312" y="429"/>
                </a:lnTo>
                <a:lnTo>
                  <a:pt x="1312" y="408"/>
                </a:lnTo>
                <a:lnTo>
                  <a:pt x="1311" y="387"/>
                </a:lnTo>
                <a:lnTo>
                  <a:pt x="1311" y="378"/>
                </a:lnTo>
                <a:lnTo>
                  <a:pt x="1311" y="368"/>
                </a:lnTo>
                <a:lnTo>
                  <a:pt x="1311" y="360"/>
                </a:lnTo>
                <a:lnTo>
                  <a:pt x="1309" y="351"/>
                </a:lnTo>
                <a:lnTo>
                  <a:pt x="1309" y="344"/>
                </a:lnTo>
                <a:lnTo>
                  <a:pt x="1309" y="337"/>
                </a:lnTo>
                <a:lnTo>
                  <a:pt x="1308" y="331"/>
                </a:lnTo>
                <a:lnTo>
                  <a:pt x="1308" y="325"/>
                </a:lnTo>
                <a:lnTo>
                  <a:pt x="1308" y="319"/>
                </a:lnTo>
                <a:lnTo>
                  <a:pt x="1307" y="316"/>
                </a:lnTo>
                <a:lnTo>
                  <a:pt x="1304" y="298"/>
                </a:lnTo>
                <a:lnTo>
                  <a:pt x="1299" y="282"/>
                </a:lnTo>
                <a:lnTo>
                  <a:pt x="1295" y="265"/>
                </a:lnTo>
                <a:lnTo>
                  <a:pt x="1290" y="249"/>
                </a:lnTo>
                <a:lnTo>
                  <a:pt x="1284" y="233"/>
                </a:lnTo>
                <a:lnTo>
                  <a:pt x="1278" y="218"/>
                </a:lnTo>
                <a:lnTo>
                  <a:pt x="1270" y="204"/>
                </a:lnTo>
                <a:lnTo>
                  <a:pt x="1262" y="188"/>
                </a:lnTo>
                <a:lnTo>
                  <a:pt x="1253" y="176"/>
                </a:lnTo>
                <a:lnTo>
                  <a:pt x="1245" y="161"/>
                </a:lnTo>
                <a:lnTo>
                  <a:pt x="1234" y="149"/>
                </a:lnTo>
                <a:lnTo>
                  <a:pt x="1226" y="136"/>
                </a:lnTo>
                <a:lnTo>
                  <a:pt x="1214" y="123"/>
                </a:lnTo>
                <a:lnTo>
                  <a:pt x="1203" y="111"/>
                </a:lnTo>
                <a:lnTo>
                  <a:pt x="1191" y="100"/>
                </a:lnTo>
                <a:lnTo>
                  <a:pt x="1180" y="89"/>
                </a:lnTo>
                <a:lnTo>
                  <a:pt x="1167" y="79"/>
                </a:lnTo>
                <a:lnTo>
                  <a:pt x="1154" y="69"/>
                </a:lnTo>
                <a:lnTo>
                  <a:pt x="1140" y="60"/>
                </a:lnTo>
                <a:lnTo>
                  <a:pt x="1126" y="51"/>
                </a:lnTo>
                <a:lnTo>
                  <a:pt x="1112" y="43"/>
                </a:lnTo>
                <a:lnTo>
                  <a:pt x="1098" y="36"/>
                </a:lnTo>
                <a:lnTo>
                  <a:pt x="1083" y="29"/>
                </a:lnTo>
                <a:lnTo>
                  <a:pt x="1068" y="24"/>
                </a:lnTo>
                <a:lnTo>
                  <a:pt x="1053" y="18"/>
                </a:lnTo>
                <a:lnTo>
                  <a:pt x="1036" y="14"/>
                </a:lnTo>
                <a:lnTo>
                  <a:pt x="1021" y="9"/>
                </a:lnTo>
                <a:lnTo>
                  <a:pt x="1004" y="6"/>
                </a:lnTo>
                <a:lnTo>
                  <a:pt x="988" y="3"/>
                </a:lnTo>
                <a:lnTo>
                  <a:pt x="971" y="1"/>
                </a:lnTo>
                <a:lnTo>
                  <a:pt x="955" y="0"/>
                </a:lnTo>
                <a:lnTo>
                  <a:pt x="937" y="0"/>
                </a:lnTo>
                <a:lnTo>
                  <a:pt x="920" y="0"/>
                </a:lnTo>
                <a:lnTo>
                  <a:pt x="904" y="1"/>
                </a:lnTo>
                <a:lnTo>
                  <a:pt x="887" y="3"/>
                </a:lnTo>
                <a:lnTo>
                  <a:pt x="871" y="6"/>
                </a:lnTo>
                <a:lnTo>
                  <a:pt x="854" y="9"/>
                </a:lnTo>
                <a:lnTo>
                  <a:pt x="838" y="14"/>
                </a:lnTo>
                <a:lnTo>
                  <a:pt x="823" y="18"/>
                </a:lnTo>
                <a:lnTo>
                  <a:pt x="807" y="24"/>
                </a:lnTo>
                <a:lnTo>
                  <a:pt x="792" y="29"/>
                </a:lnTo>
                <a:lnTo>
                  <a:pt x="777" y="37"/>
                </a:lnTo>
                <a:lnTo>
                  <a:pt x="763" y="43"/>
                </a:lnTo>
                <a:lnTo>
                  <a:pt x="748" y="51"/>
                </a:lnTo>
                <a:lnTo>
                  <a:pt x="735" y="60"/>
                </a:lnTo>
                <a:lnTo>
                  <a:pt x="721" y="69"/>
                </a:lnTo>
                <a:lnTo>
                  <a:pt x="708" y="79"/>
                </a:lnTo>
                <a:lnTo>
                  <a:pt x="695" y="89"/>
                </a:lnTo>
                <a:lnTo>
                  <a:pt x="683" y="100"/>
                </a:lnTo>
                <a:lnTo>
                  <a:pt x="671" y="111"/>
                </a:lnTo>
                <a:lnTo>
                  <a:pt x="660" y="123"/>
                </a:lnTo>
                <a:lnTo>
                  <a:pt x="650" y="136"/>
                </a:lnTo>
                <a:lnTo>
                  <a:pt x="640" y="149"/>
                </a:lnTo>
                <a:lnTo>
                  <a:pt x="631" y="161"/>
                </a:lnTo>
                <a:lnTo>
                  <a:pt x="620" y="176"/>
                </a:lnTo>
                <a:lnTo>
                  <a:pt x="613" y="190"/>
                </a:lnTo>
                <a:lnTo>
                  <a:pt x="605" y="204"/>
                </a:lnTo>
                <a:lnTo>
                  <a:pt x="598" y="219"/>
                </a:lnTo>
                <a:lnTo>
                  <a:pt x="591" y="235"/>
                </a:lnTo>
                <a:lnTo>
                  <a:pt x="585" y="250"/>
                </a:lnTo>
                <a:lnTo>
                  <a:pt x="580" y="265"/>
                </a:lnTo>
                <a:lnTo>
                  <a:pt x="575" y="282"/>
                </a:lnTo>
                <a:lnTo>
                  <a:pt x="571" y="299"/>
                </a:lnTo>
                <a:lnTo>
                  <a:pt x="568" y="316"/>
                </a:lnTo>
                <a:lnTo>
                  <a:pt x="567" y="319"/>
                </a:lnTo>
                <a:lnTo>
                  <a:pt x="567" y="325"/>
                </a:lnTo>
                <a:lnTo>
                  <a:pt x="566" y="331"/>
                </a:lnTo>
                <a:lnTo>
                  <a:pt x="566" y="337"/>
                </a:lnTo>
                <a:lnTo>
                  <a:pt x="566" y="345"/>
                </a:lnTo>
                <a:lnTo>
                  <a:pt x="565" y="353"/>
                </a:lnTo>
                <a:lnTo>
                  <a:pt x="565" y="360"/>
                </a:lnTo>
                <a:lnTo>
                  <a:pt x="565" y="369"/>
                </a:lnTo>
                <a:lnTo>
                  <a:pt x="563" y="378"/>
                </a:lnTo>
                <a:lnTo>
                  <a:pt x="563" y="387"/>
                </a:lnTo>
                <a:lnTo>
                  <a:pt x="563" y="408"/>
                </a:lnTo>
                <a:lnTo>
                  <a:pt x="563" y="429"/>
                </a:lnTo>
                <a:lnTo>
                  <a:pt x="563" y="450"/>
                </a:lnTo>
                <a:lnTo>
                  <a:pt x="562" y="471"/>
                </a:lnTo>
                <a:lnTo>
                  <a:pt x="562" y="493"/>
                </a:lnTo>
                <a:lnTo>
                  <a:pt x="562" y="512"/>
                </a:lnTo>
                <a:lnTo>
                  <a:pt x="562" y="522"/>
                </a:lnTo>
                <a:lnTo>
                  <a:pt x="562" y="531"/>
                </a:lnTo>
                <a:lnTo>
                  <a:pt x="562" y="540"/>
                </a:lnTo>
                <a:lnTo>
                  <a:pt x="562" y="548"/>
                </a:lnTo>
                <a:lnTo>
                  <a:pt x="562" y="556"/>
                </a:lnTo>
                <a:lnTo>
                  <a:pt x="562" y="563"/>
                </a:lnTo>
                <a:lnTo>
                  <a:pt x="563" y="570"/>
                </a:lnTo>
                <a:lnTo>
                  <a:pt x="563" y="575"/>
                </a:lnTo>
                <a:lnTo>
                  <a:pt x="563" y="580"/>
                </a:lnTo>
                <a:lnTo>
                  <a:pt x="563" y="584"/>
                </a:lnTo>
                <a:lnTo>
                  <a:pt x="563" y="651"/>
                </a:lnTo>
                <a:lnTo>
                  <a:pt x="563" y="717"/>
                </a:lnTo>
                <a:lnTo>
                  <a:pt x="563" y="784"/>
                </a:lnTo>
                <a:lnTo>
                  <a:pt x="563" y="851"/>
                </a:lnTo>
                <a:lnTo>
                  <a:pt x="563" y="1118"/>
                </a:lnTo>
                <a:lnTo>
                  <a:pt x="563" y="1385"/>
                </a:lnTo>
                <a:lnTo>
                  <a:pt x="563" y="1652"/>
                </a:lnTo>
                <a:lnTo>
                  <a:pt x="563" y="1918"/>
                </a:lnTo>
                <a:lnTo>
                  <a:pt x="563" y="2452"/>
                </a:lnTo>
                <a:lnTo>
                  <a:pt x="563" y="2987"/>
                </a:lnTo>
                <a:lnTo>
                  <a:pt x="563" y="3520"/>
                </a:lnTo>
                <a:lnTo>
                  <a:pt x="563" y="4054"/>
                </a:lnTo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127000" prst="artDeco"/>
          </a:sp3d>
        </xdr:spPr>
        <xdr:txBody>
          <a:bodyPr anchor="ctr"/>
          <a:lstStyle/>
          <a:p>
            <a:endParaRPr lang="en-US"/>
          </a:p>
        </xdr:txBody>
      </xdr:sp>
      <xdr:sp macro="" textlink="">
        <xdr:nvSpPr>
          <xdr:cNvPr id="209" name="Rounded Rectangle 208"/>
          <xdr:cNvSpPr/>
        </xdr:nvSpPr>
        <xdr:spPr>
          <a:xfrm>
            <a:off x="9900840" y="12333656"/>
            <a:ext cx="172173" cy="2522538"/>
          </a:xfrm>
          <a:prstGeom prst="roundRect">
            <a:avLst>
              <a:gd name="adj" fmla="val 48342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graphicFrame macro="">
        <xdr:nvGraphicFramePr>
          <xdr:cNvPr id="125224" name="Chart 735"/>
          <xdr:cNvGraphicFramePr>
            <a:graphicFrameLocks/>
          </xdr:cNvGraphicFramePr>
        </xdr:nvGraphicFramePr>
        <xdr:xfrm>
          <a:off x="9062830" y="12321303"/>
          <a:ext cx="1309582" cy="25927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211" name="Oval 210"/>
          <xdr:cNvSpPr/>
        </xdr:nvSpPr>
        <xdr:spPr>
          <a:xfrm>
            <a:off x="9537364" y="14722928"/>
            <a:ext cx="927821" cy="980458"/>
          </a:xfrm>
          <a:prstGeom prst="ellipse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'Dashboard Calculations - Locked'!S26">
        <xdr:nvSpPr>
          <xdr:cNvPr id="212" name="TextBox 211"/>
          <xdr:cNvSpPr txBox="1"/>
        </xdr:nvSpPr>
        <xdr:spPr>
          <a:xfrm>
            <a:off x="9508668" y="14998980"/>
            <a:ext cx="975647" cy="3902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3AA2D198-E039-4F05-8DEC-78A3ED2276B3}" type="TxLink">
              <a:rPr lang="en-US" sz="2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"/>
                <a:cs typeface="Arial"/>
              </a:rPr>
              <a:pPr algn="ctr"/>
              <a:t>26%</a:t>
            </a:fld>
            <a:endParaRPr lang="en-US" sz="2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  <xdr:sp macro="" textlink="'Dashboard Configuration Page'!O42">
        <xdr:nvSpPr>
          <xdr:cNvPr id="213" name="TextBox 212"/>
          <xdr:cNvSpPr txBox="1"/>
        </xdr:nvSpPr>
        <xdr:spPr>
          <a:xfrm>
            <a:off x="10369534" y="12171833"/>
            <a:ext cx="2649552" cy="8471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fld id="{43FEB386-AFDF-44D3-8F19-A6441BF57D98}" type="TxLink">
              <a:rPr lang="en-US" sz="2400" b="1" i="0" u="none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pPr algn="ctr"/>
              <a:t>Q3 Sales                 Target: $2.7m</a:t>
            </a:fld>
            <a:endParaRPr lang="en-US" sz="2400" b="1">
              <a:latin typeface="Arial" pitchFamily="34" charset="0"/>
              <a:cs typeface="Arial" pitchFamily="34" charset="0"/>
            </a:endParaRPr>
          </a:p>
        </xdr:txBody>
      </xdr:sp>
      <xdr:sp macro="" textlink="'Dashboard Calculations - Locked'!R26">
        <xdr:nvSpPr>
          <xdr:cNvPr id="214" name="TextBox 213"/>
          <xdr:cNvSpPr txBox="1"/>
        </xdr:nvSpPr>
        <xdr:spPr>
          <a:xfrm>
            <a:off x="10153277" y="13019025"/>
            <a:ext cx="3155945" cy="11708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cene3d>
              <a:camera prst="orthographicFront"/>
              <a:lightRig rig="soft" dir="tl">
                <a:rot lat="0" lon="0" rev="0"/>
              </a:lightRig>
            </a:scene3d>
            <a:sp3d contourW="25400" prstMaterial="matte">
              <a:bevelT w="25400" h="55880" prst="artDeco"/>
              <a:contourClr>
                <a:schemeClr val="accent2">
                  <a:tint val="20000"/>
                </a:schemeClr>
              </a:contourClr>
            </a:sp3d>
          </a:bodyPr>
          <a:lstStyle/>
          <a:p>
            <a:pPr algn="ctr"/>
            <a:fld id="{4497752E-37DC-42EE-896B-AC8B11FD1719}" type="TxLink">
              <a:rPr lang="en-US" sz="6000" b="1" i="0" u="none" strike="noStrike" cap="none" spc="50">
                <a:ln w="11430"/>
                <a:solidFill>
                  <a:srgbClr val="000000"/>
                </a:solidFill>
                <a:effectLst>
                  <a:outerShdw blurRad="76200" dist="50800" dir="5400000" algn="tl" rotWithShape="0">
                    <a:srgbClr val="000000">
                      <a:alpha val="65000"/>
                    </a:srgbClr>
                  </a:outerShdw>
                </a:effectLst>
                <a:latin typeface="Arialri"/>
                <a:cs typeface="Arial" pitchFamily="34" charset="0"/>
              </a:rPr>
              <a:pPr algn="ctr"/>
              <a:t>25.9%</a:t>
            </a:fld>
            <a:endParaRPr lang="en-US" sz="6000" b="1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16</xdr:col>
      <xdr:colOff>241526</xdr:colOff>
      <xdr:row>38</xdr:row>
      <xdr:rowOff>93546</xdr:rowOff>
    </xdr:from>
    <xdr:to>
      <xdr:col>20</xdr:col>
      <xdr:colOff>309561</xdr:colOff>
      <xdr:row>48</xdr:row>
      <xdr:rowOff>134370</xdr:rowOff>
    </xdr:to>
    <xdr:sp macro="" textlink="'Dashboard Calculations - Locked'!R39">
      <xdr:nvSpPr>
        <xdr:cNvPr id="235" name="TextBox 234"/>
        <xdr:cNvSpPr txBox="1"/>
      </xdr:nvSpPr>
      <xdr:spPr>
        <a:xfrm>
          <a:off x="10338026" y="8082640"/>
          <a:ext cx="2496910" cy="194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fld id="{9CF5EB21-E0CB-453A-BB04-55B083D69C45}" type="TxLink">
            <a:rPr lang="en-US" sz="13000" b="1" i="0" u="none" strike="noStrike" cap="none" spc="50">
              <a:ln w="11430"/>
              <a:solidFill>
                <a:srgbClr val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ingdings"/>
            </a:rPr>
            <a:pPr algn="ctr"/>
            <a:t>ò</a:t>
          </a:fld>
          <a:endParaRPr lang="en-US" sz="13000" b="1" cap="none" spc="50">
            <a:ln w="11430"/>
            <a:solidFill>
              <a:schemeClr val="tx1">
                <a:lumMod val="95000"/>
                <a:lumOff val="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12</xdr:col>
      <xdr:colOff>161925</xdr:colOff>
      <xdr:row>0</xdr:row>
      <xdr:rowOff>66675</xdr:rowOff>
    </xdr:from>
    <xdr:to>
      <xdr:col>21</xdr:col>
      <xdr:colOff>19050</xdr:colOff>
      <xdr:row>0</xdr:row>
      <xdr:rowOff>561975</xdr:rowOff>
    </xdr:to>
    <xdr:grpSp>
      <xdr:nvGrpSpPr>
        <xdr:cNvPr id="125192" name="Group 209"/>
        <xdr:cNvGrpSpPr>
          <a:grpSpLocks/>
        </xdr:cNvGrpSpPr>
      </xdr:nvGrpSpPr>
      <xdr:grpSpPr bwMode="auto">
        <a:xfrm>
          <a:off x="7858125" y="66675"/>
          <a:ext cx="5343525" cy="495300"/>
          <a:chOff x="7629525" y="53489"/>
          <a:chExt cx="3024555" cy="298936"/>
        </a:xfrm>
      </xdr:grpSpPr>
      <xdr:sp macro="" textlink="">
        <xdr:nvSpPr>
          <xdr:cNvPr id="215" name="Rounded Rectangle 214"/>
          <xdr:cNvSpPr/>
        </xdr:nvSpPr>
        <xdr:spPr>
          <a:xfrm>
            <a:off x="7629525" y="53489"/>
            <a:ext cx="3024555" cy="298936"/>
          </a:xfrm>
          <a:prstGeom prst="roundRect">
            <a:avLst>
              <a:gd name="adj" fmla="val 50000"/>
            </a:avLst>
          </a:prstGeom>
          <a:gradFill flip="none" rotWithShape="1">
            <a:gsLst>
              <a:gs pos="0">
                <a:schemeClr val="tx1">
                  <a:lumMod val="65000"/>
                  <a:lumOff val="35000"/>
                </a:schemeClr>
              </a:gs>
              <a:gs pos="40000">
                <a:schemeClr val="tx1">
                  <a:lumMod val="65000"/>
                  <a:lumOff val="35000"/>
                </a:schemeClr>
              </a:gs>
              <a:gs pos="100000">
                <a:schemeClr val="bg1">
                  <a:lumMod val="85000"/>
                </a:schemeClr>
              </a:gs>
            </a:gsLst>
            <a:lin ang="16200000" scaled="0"/>
            <a:tileRect/>
          </a:gradFill>
          <a:ln w="158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216" name="TextBox 215">
            <a:hlinkClick xmlns:r="http://schemas.openxmlformats.org/officeDocument/2006/relationships" r:id="rId7"/>
          </xdr:cNvPr>
          <xdr:cNvSpPr txBox="1"/>
        </xdr:nvSpPr>
        <xdr:spPr>
          <a:xfrm>
            <a:off x="7678047" y="64987"/>
            <a:ext cx="2922119" cy="2414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2400" b="1">
                <a:solidFill>
                  <a:schemeClr val="bg1"/>
                </a:solidFill>
                <a:latin typeface="Arial" pitchFamily="34" charset="0"/>
                <a:ea typeface="+mn-ea"/>
                <a:cs typeface="Arial" pitchFamily="34" charset="0"/>
              </a:rPr>
              <a:t>©</a:t>
            </a:r>
            <a:r>
              <a:rPr lang="fr-FR" sz="1400" b="1">
                <a:solidFill>
                  <a:schemeClr val="bg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fr-FR" sz="1100" b="1">
                <a:solidFill>
                  <a:schemeClr val="bg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20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www.ExcelDashboardWidgets.com</a:t>
            </a:r>
          </a:p>
        </xdr:txBody>
      </xdr:sp>
    </xdr:grpSp>
    <xdr:clientData/>
  </xdr:twoCellAnchor>
  <xdr:twoCellAnchor>
    <xdr:from>
      <xdr:col>16</xdr:col>
      <xdr:colOff>241526</xdr:colOff>
      <xdr:row>18</xdr:row>
      <xdr:rowOff>61796</xdr:rowOff>
    </xdr:from>
    <xdr:to>
      <xdr:col>20</xdr:col>
      <xdr:colOff>309561</xdr:colOff>
      <xdr:row>26</xdr:row>
      <xdr:rowOff>483620</xdr:rowOff>
    </xdr:to>
    <xdr:sp macro="" textlink="'Dashboard Calculations - Locked'!R17">
      <xdr:nvSpPr>
        <xdr:cNvPr id="254" name="TextBox 253"/>
        <xdr:cNvSpPr txBox="1"/>
      </xdr:nvSpPr>
      <xdr:spPr>
        <a:xfrm>
          <a:off x="10274526" y="3935296"/>
          <a:ext cx="2481035" cy="194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fld id="{AFAA4B6D-EF4F-45D9-B23B-AD7BDA02D54E}" type="TxLink">
            <a:rPr lang="en-US" sz="13000" b="1" i="0" u="none" strike="noStrike" cap="none" spc="50">
              <a:ln w="11430"/>
              <a:solidFill>
                <a:srgbClr val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ingdings"/>
            </a:rPr>
            <a:pPr algn="ctr"/>
            <a:t>ñ</a:t>
          </a:fld>
          <a:endParaRPr lang="en-US" sz="13000" b="1" cap="none" spc="50">
            <a:ln w="11430"/>
            <a:solidFill>
              <a:schemeClr val="tx1">
                <a:lumMod val="95000"/>
                <a:lumOff val="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257401</xdr:colOff>
      <xdr:row>18</xdr:row>
      <xdr:rowOff>61796</xdr:rowOff>
    </xdr:from>
    <xdr:to>
      <xdr:col>13</xdr:col>
      <xdr:colOff>325436</xdr:colOff>
      <xdr:row>26</xdr:row>
      <xdr:rowOff>483620</xdr:rowOff>
    </xdr:to>
    <xdr:sp macro="" textlink="'Dashboard Calculations - Locked'!R6">
      <xdr:nvSpPr>
        <xdr:cNvPr id="255" name="TextBox 254"/>
        <xdr:cNvSpPr txBox="1"/>
      </xdr:nvSpPr>
      <xdr:spPr>
        <a:xfrm>
          <a:off x="6067651" y="3935296"/>
          <a:ext cx="2481035" cy="194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fld id="{08272183-2278-40D0-AD92-A3F4E754E687}" type="TxLink">
            <a:rPr lang="en-US" sz="13000" b="1" i="0" u="none" strike="noStrike" cap="none" spc="50">
              <a:ln w="11430"/>
              <a:solidFill>
                <a:srgbClr val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ingdings"/>
            </a:rPr>
            <a:pPr algn="ctr"/>
            <a:t>ò</a:t>
          </a:fld>
          <a:endParaRPr lang="en-US" sz="13000" b="1" cap="none" spc="50">
            <a:ln w="11430"/>
            <a:solidFill>
              <a:schemeClr val="tx1">
                <a:lumMod val="95000"/>
                <a:lumOff val="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257401</xdr:colOff>
      <xdr:row>38</xdr:row>
      <xdr:rowOff>30046</xdr:rowOff>
    </xdr:from>
    <xdr:to>
      <xdr:col>13</xdr:col>
      <xdr:colOff>325436</xdr:colOff>
      <xdr:row>48</xdr:row>
      <xdr:rowOff>70870</xdr:rowOff>
    </xdr:to>
    <xdr:sp macro="" textlink="'Dashboard Calculations - Locked'!R28">
      <xdr:nvSpPr>
        <xdr:cNvPr id="256" name="TextBox 255"/>
        <xdr:cNvSpPr txBox="1"/>
      </xdr:nvSpPr>
      <xdr:spPr>
        <a:xfrm>
          <a:off x="6067651" y="8015171"/>
          <a:ext cx="2481035" cy="194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fld id="{E9644FB2-34FF-4631-B35B-B5A55D724641}" type="TxLink">
            <a:rPr lang="en-US" sz="13000" b="1" i="0" u="none" strike="noStrike" cap="none" spc="50">
              <a:ln w="11430"/>
              <a:solidFill>
                <a:srgbClr val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Wingdings"/>
            </a:rPr>
            <a:pPr algn="ctr"/>
            <a:t>ò</a:t>
          </a:fld>
          <a:endParaRPr lang="en-US" sz="13000" b="1" cap="none" spc="50">
            <a:ln w="11430"/>
            <a:solidFill>
              <a:schemeClr val="tx1">
                <a:lumMod val="95000"/>
                <a:lumOff val="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3</xdr:row>
      <xdr:rowOff>133350</xdr:rowOff>
    </xdr:from>
    <xdr:to>
      <xdr:col>16</xdr:col>
      <xdr:colOff>276225</xdr:colOff>
      <xdr:row>4</xdr:row>
      <xdr:rowOff>142875</xdr:rowOff>
    </xdr:to>
    <xdr:grpSp>
      <xdr:nvGrpSpPr>
        <xdr:cNvPr id="1148" name="Group 4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9210675" y="828675"/>
          <a:ext cx="1400175" cy="266700"/>
          <a:chOff x="8433288" y="227136"/>
          <a:chExt cx="1399443" cy="271096"/>
        </a:xfrm>
      </xdr:grpSpPr>
      <xdr:sp macro="" textlink="">
        <xdr:nvSpPr>
          <xdr:cNvPr id="3" name="Rounded Rectangle 2"/>
          <xdr:cNvSpPr/>
        </xdr:nvSpPr>
        <xdr:spPr>
          <a:xfrm>
            <a:off x="8433288" y="227136"/>
            <a:ext cx="1399443" cy="271096"/>
          </a:xfrm>
          <a:prstGeom prst="roundRect">
            <a:avLst>
              <a:gd name="adj" fmla="val 50000"/>
            </a:avLst>
          </a:prstGeom>
          <a:gradFill flip="none" rotWithShape="1">
            <a:gsLst>
              <a:gs pos="0">
                <a:schemeClr val="accent5">
                  <a:lumMod val="40000"/>
                  <a:lumOff val="60000"/>
                </a:scheme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16200000" scaled="0"/>
            <a:tileRect/>
          </a:gradFill>
          <a:ln w="158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4" name="TextBox 3">
            <a:hlinkClick xmlns:r="http://schemas.openxmlformats.org/officeDocument/2006/relationships" r:id="rId1"/>
          </xdr:cNvPr>
          <xdr:cNvSpPr txBox="1"/>
        </xdr:nvSpPr>
        <xdr:spPr>
          <a:xfrm>
            <a:off x="8509448" y="265864"/>
            <a:ext cx="1275683" cy="2033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en-US" sz="1100" b="1">
                <a:solidFill>
                  <a:schemeClr val="accent5">
                    <a:lumMod val="50000"/>
                  </a:schemeClr>
                </a:solidFill>
              </a:rPr>
              <a:t>PURCHASE</a:t>
            </a:r>
          </a:p>
        </xdr:txBody>
      </xdr:sp>
    </xdr:grpSp>
    <xdr:clientData/>
  </xdr:twoCellAnchor>
  <xdr:twoCellAnchor>
    <xdr:from>
      <xdr:col>15</xdr:col>
      <xdr:colOff>38100</xdr:colOff>
      <xdr:row>4</xdr:row>
      <xdr:rowOff>180975</xdr:rowOff>
    </xdr:from>
    <xdr:to>
      <xdr:col>16</xdr:col>
      <xdr:colOff>266700</xdr:colOff>
      <xdr:row>5</xdr:row>
      <xdr:rowOff>200025</xdr:rowOff>
    </xdr:to>
    <xdr:grpSp>
      <xdr:nvGrpSpPr>
        <xdr:cNvPr id="1149" name="Group 9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9201150" y="1133475"/>
          <a:ext cx="1400175" cy="276225"/>
          <a:chOff x="8433288" y="227136"/>
          <a:chExt cx="1399443" cy="271096"/>
        </a:xfrm>
      </xdr:grpSpPr>
      <xdr:sp macro="" textlink="">
        <xdr:nvSpPr>
          <xdr:cNvPr id="11" name="Rounded Rectangle 10"/>
          <xdr:cNvSpPr/>
        </xdr:nvSpPr>
        <xdr:spPr>
          <a:xfrm>
            <a:off x="8433288" y="227136"/>
            <a:ext cx="1399443" cy="271096"/>
          </a:xfrm>
          <a:prstGeom prst="roundRect">
            <a:avLst>
              <a:gd name="adj" fmla="val 50000"/>
            </a:avLst>
          </a:prstGeom>
          <a:gradFill flip="none" rotWithShape="1">
            <a:gsLst>
              <a:gs pos="0">
                <a:schemeClr val="accent5">
                  <a:lumMod val="40000"/>
                  <a:lumOff val="60000"/>
                </a:scheme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16200000" scaled="0"/>
            <a:tileRect/>
          </a:gradFill>
          <a:ln w="158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8509448" y="264529"/>
            <a:ext cx="1275683" cy="2056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en-US" sz="1100" b="1">
                <a:solidFill>
                  <a:schemeClr val="accent5">
                    <a:lumMod val="50000"/>
                  </a:schemeClr>
                </a:solidFill>
              </a:rPr>
              <a:t>REGISTER</a:t>
            </a:r>
          </a:p>
        </xdr:txBody>
      </xdr:sp>
    </xdr:grpSp>
    <xdr:clientData/>
  </xdr:twoCellAnchor>
  <xdr:twoCellAnchor>
    <xdr:from>
      <xdr:col>15</xdr:col>
      <xdr:colOff>47625</xdr:colOff>
      <xdr:row>5</xdr:row>
      <xdr:rowOff>238125</xdr:rowOff>
    </xdr:from>
    <xdr:to>
      <xdr:col>16</xdr:col>
      <xdr:colOff>276225</xdr:colOff>
      <xdr:row>6</xdr:row>
      <xdr:rowOff>247650</xdr:rowOff>
    </xdr:to>
    <xdr:grpSp>
      <xdr:nvGrpSpPr>
        <xdr:cNvPr id="1150" name="Group 12">
          <a:hlinkClick xmlns:r="http://schemas.openxmlformats.org/officeDocument/2006/relationships" r:id="rId1"/>
        </xdr:cNvPr>
        <xdr:cNvGrpSpPr>
          <a:grpSpLocks/>
        </xdr:cNvGrpSpPr>
      </xdr:nvGrpSpPr>
      <xdr:grpSpPr bwMode="auto">
        <a:xfrm>
          <a:off x="9210675" y="1447800"/>
          <a:ext cx="1400175" cy="266700"/>
          <a:chOff x="8433288" y="227136"/>
          <a:chExt cx="1399443" cy="271096"/>
        </a:xfrm>
      </xdr:grpSpPr>
      <xdr:sp macro="" textlink="">
        <xdr:nvSpPr>
          <xdr:cNvPr id="14" name="Rounded Rectangle 13"/>
          <xdr:cNvSpPr/>
        </xdr:nvSpPr>
        <xdr:spPr>
          <a:xfrm>
            <a:off x="8433288" y="227136"/>
            <a:ext cx="1399443" cy="271096"/>
          </a:xfrm>
          <a:prstGeom prst="roundRect">
            <a:avLst>
              <a:gd name="adj" fmla="val 50000"/>
            </a:avLst>
          </a:prstGeom>
          <a:gradFill flip="none" rotWithShape="1">
            <a:gsLst>
              <a:gs pos="0">
                <a:schemeClr val="accent5">
                  <a:lumMod val="40000"/>
                  <a:lumOff val="60000"/>
                </a:scheme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16200000" scaled="0"/>
            <a:tileRect/>
          </a:gradFill>
          <a:ln w="15875"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5" name="TextBox 14">
            <a:hlinkClick xmlns:r="http://schemas.openxmlformats.org/officeDocument/2006/relationships" r:id="rId2"/>
          </xdr:cNvPr>
          <xdr:cNvSpPr txBox="1"/>
        </xdr:nvSpPr>
        <xdr:spPr>
          <a:xfrm>
            <a:off x="8509448" y="265864"/>
            <a:ext cx="1275683" cy="2033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en-US" sz="1100" b="1">
                <a:solidFill>
                  <a:schemeClr val="accent5">
                    <a:lumMod val="50000"/>
                  </a:schemeClr>
                </a:solidFill>
              </a:rPr>
              <a:t>USER</a:t>
            </a:r>
            <a:r>
              <a:rPr lang="en-US" sz="1100" b="1" baseline="0">
                <a:solidFill>
                  <a:schemeClr val="accent5">
                    <a:lumMod val="50000"/>
                  </a:schemeClr>
                </a:solidFill>
              </a:rPr>
              <a:t> FORUM</a:t>
            </a:r>
            <a:endParaRPr lang="en-US" sz="1100" b="1">
              <a:solidFill>
                <a:schemeClr val="accent5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12</xdr:col>
      <xdr:colOff>276225</xdr:colOff>
      <xdr:row>0</xdr:row>
      <xdr:rowOff>95250</xdr:rowOff>
    </xdr:from>
    <xdr:to>
      <xdr:col>16</xdr:col>
      <xdr:colOff>304800</xdr:colOff>
      <xdr:row>1</xdr:row>
      <xdr:rowOff>209550</xdr:rowOff>
    </xdr:to>
    <xdr:grpSp>
      <xdr:nvGrpSpPr>
        <xdr:cNvPr id="1151" name="Group 12"/>
        <xdr:cNvGrpSpPr>
          <a:grpSpLocks/>
        </xdr:cNvGrpSpPr>
      </xdr:nvGrpSpPr>
      <xdr:grpSpPr bwMode="auto">
        <a:xfrm>
          <a:off x="7610475" y="95250"/>
          <a:ext cx="3028950" cy="295275"/>
          <a:chOff x="7629525" y="53489"/>
          <a:chExt cx="3024555" cy="298936"/>
        </a:xfrm>
      </xdr:grpSpPr>
      <xdr:sp macro="" textlink="">
        <xdr:nvSpPr>
          <xdr:cNvPr id="17" name="Rounded Rectangle 16"/>
          <xdr:cNvSpPr/>
        </xdr:nvSpPr>
        <xdr:spPr>
          <a:xfrm>
            <a:off x="7629525" y="53489"/>
            <a:ext cx="3024555" cy="298936"/>
          </a:xfrm>
          <a:prstGeom prst="roundRect">
            <a:avLst>
              <a:gd name="adj" fmla="val 50000"/>
            </a:avLst>
          </a:prstGeom>
          <a:gradFill flip="none" rotWithShape="1">
            <a:gsLst>
              <a:gs pos="0">
                <a:schemeClr val="tx1">
                  <a:lumMod val="65000"/>
                  <a:lumOff val="35000"/>
                </a:schemeClr>
              </a:gs>
              <a:gs pos="40000">
                <a:schemeClr val="tx1">
                  <a:lumMod val="65000"/>
                  <a:lumOff val="35000"/>
                </a:schemeClr>
              </a:gs>
              <a:gs pos="100000">
                <a:schemeClr val="bg1">
                  <a:lumMod val="85000"/>
                </a:schemeClr>
              </a:gs>
            </a:gsLst>
            <a:lin ang="16200000" scaled="0"/>
            <a:tileRect/>
          </a:gradFill>
          <a:ln w="15875">
            <a:solidFill>
              <a:schemeClr val="tx1">
                <a:lumMod val="85000"/>
                <a:lumOff val="1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18" name="TextBox 17">
            <a:hlinkClick xmlns:r="http://schemas.openxmlformats.org/officeDocument/2006/relationships" r:id="rId3"/>
          </xdr:cNvPr>
          <xdr:cNvSpPr txBox="1"/>
        </xdr:nvSpPr>
        <xdr:spPr>
          <a:xfrm>
            <a:off x="7677081" y="63132"/>
            <a:ext cx="2929443" cy="2410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r-FR" sz="1400" b="1">
                <a:solidFill>
                  <a:schemeClr val="bg1"/>
                </a:solidFill>
                <a:latin typeface="Arial" pitchFamily="34" charset="0"/>
                <a:ea typeface="+mn-ea"/>
                <a:cs typeface="Arial" pitchFamily="34" charset="0"/>
              </a:rPr>
              <a:t>© </a:t>
            </a:r>
            <a:r>
              <a:rPr lang="fr-FR" sz="1100" b="1">
                <a:solidFill>
                  <a:schemeClr val="bg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n-US" sz="1100" b="1">
                <a:solidFill>
                  <a:schemeClr val="bg1"/>
                </a:solidFill>
                <a:latin typeface="Arial" pitchFamily="34" charset="0"/>
                <a:cs typeface="Arial" pitchFamily="34" charset="0"/>
              </a:rPr>
              <a:t>www.ExcelDashboardWidgets.com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C27"/>
  <sheetViews>
    <sheetView tabSelected="1" zoomScaleNormal="100" workbookViewId="0">
      <selection activeCell="G51" sqref="G51"/>
    </sheetView>
  </sheetViews>
  <sheetFormatPr defaultRowHeight="15" x14ac:dyDescent="0.25"/>
  <cols>
    <col min="1" max="1" width="9.140625" style="1"/>
    <col min="2" max="2" width="9.140625" style="2"/>
    <col min="3" max="3" width="12" style="2" bestFit="1" customWidth="1"/>
    <col min="4" max="4" width="12" style="1" bestFit="1" customWidth="1"/>
    <col min="5" max="21" width="9.140625" style="1"/>
    <col min="22" max="22" width="3" style="1" customWidth="1"/>
    <col min="23" max="16384" width="9.140625" style="1"/>
  </cols>
  <sheetData>
    <row r="1" spans="1:29" ht="49.5" customHeight="1" x14ac:dyDescent="0.6">
      <c r="C1" s="5" t="s">
        <v>50</v>
      </c>
      <c r="D1" s="6"/>
      <c r="E1" s="6"/>
      <c r="F1" s="6"/>
      <c r="G1" s="6"/>
      <c r="H1" s="6"/>
      <c r="I1" s="6"/>
      <c r="J1" s="6"/>
      <c r="K1" s="6"/>
    </row>
    <row r="6" spans="1:29" x14ac:dyDescent="0.25">
      <c r="A6" s="2"/>
    </row>
    <row r="7" spans="1:29" x14ac:dyDescent="0.25">
      <c r="A7" s="2"/>
    </row>
    <row r="8" spans="1:29" x14ac:dyDescent="0.25">
      <c r="A8" s="2"/>
    </row>
    <row r="9" spans="1:29" x14ac:dyDescent="0.25">
      <c r="AC9" s="3"/>
    </row>
    <row r="27" spans="4:4" ht="39" x14ac:dyDescent="0.6">
      <c r="D27" s="4"/>
    </row>
  </sheetData>
  <sheetProtection password="D36E" sheet="1" objects="1" scenarios="1"/>
  <printOptions horizontalCentered="1"/>
  <pageMargins left="0.31496062992125984" right="0.27559055118110237" top="0.32" bottom="0.25" header="0.24" footer="0.31496062992125984"/>
  <pageSetup scale="4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A1:T64"/>
  <sheetViews>
    <sheetView topLeftCell="A5" zoomScaleNormal="100" workbookViewId="0">
      <selection activeCell="M13" sqref="M13"/>
    </sheetView>
  </sheetViews>
  <sheetFormatPr defaultRowHeight="14.25" x14ac:dyDescent="0.2"/>
  <cols>
    <col min="1" max="2" width="1.7109375" style="21" customWidth="1"/>
    <col min="3" max="3" width="9.140625" style="21"/>
    <col min="4" max="4" width="7.5703125" style="21" customWidth="1"/>
    <col min="5" max="5" width="9.140625" style="57"/>
    <col min="6" max="6" width="26.28515625" style="21" customWidth="1"/>
    <col min="7" max="7" width="4.7109375" style="21" customWidth="1"/>
    <col min="8" max="10" width="9.140625" style="21"/>
    <col min="11" max="11" width="17.7109375" style="21" customWidth="1"/>
    <col min="12" max="12" width="4.5703125" style="21" customWidth="1"/>
    <col min="13" max="15" width="9.140625" style="21"/>
    <col min="16" max="16" width="17.5703125" style="21" customWidth="1"/>
    <col min="17" max="17" width="5.140625" style="21" customWidth="1"/>
    <col min="18" max="18" width="2.42578125" style="21" customWidth="1"/>
    <col min="19" max="16384" width="9.140625" style="21"/>
  </cols>
  <sheetData>
    <row r="1" spans="1:20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0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0.25" x14ac:dyDescent="0.3">
      <c r="A3" s="22"/>
      <c r="B3" s="23"/>
      <c r="C3" s="24" t="s">
        <v>59</v>
      </c>
      <c r="D3" s="25"/>
      <c r="E3" s="25"/>
      <c r="F3" s="26"/>
      <c r="G3" s="26"/>
      <c r="H3" s="26"/>
      <c r="I3" s="26"/>
      <c r="J3" s="26"/>
      <c r="K3" s="26"/>
      <c r="L3" s="26"/>
      <c r="M3" s="26"/>
      <c r="N3" s="25"/>
      <c r="O3" s="25"/>
      <c r="P3" s="25"/>
      <c r="Q3" s="25"/>
      <c r="R3" s="20"/>
      <c r="S3" s="20"/>
      <c r="T3" s="27"/>
    </row>
    <row r="4" spans="1:20" ht="20.25" x14ac:dyDescent="0.3">
      <c r="A4" s="22"/>
      <c r="B4" s="28"/>
      <c r="C4" s="29" t="s">
        <v>51</v>
      </c>
      <c r="D4" s="25"/>
      <c r="E4" s="25"/>
      <c r="F4" s="30"/>
      <c r="G4" s="30"/>
      <c r="H4" s="30"/>
      <c r="I4" s="30"/>
      <c r="J4" s="30"/>
      <c r="K4" s="30"/>
      <c r="L4" s="30"/>
      <c r="M4" s="30"/>
      <c r="N4" s="25"/>
      <c r="O4" s="25"/>
      <c r="P4" s="25"/>
      <c r="Q4" s="25"/>
      <c r="R4" s="20"/>
      <c r="S4" s="20"/>
      <c r="T4" s="27"/>
    </row>
    <row r="5" spans="1:20" ht="20.25" x14ac:dyDescent="0.3">
      <c r="A5" s="22"/>
      <c r="B5" s="28"/>
      <c r="C5" s="29" t="s">
        <v>54</v>
      </c>
      <c r="D5" s="25"/>
      <c r="E5" s="25"/>
      <c r="F5" s="30"/>
      <c r="G5" s="30"/>
      <c r="H5" s="30"/>
      <c r="I5" s="30"/>
      <c r="J5" s="30"/>
      <c r="K5" s="30"/>
      <c r="L5" s="30"/>
      <c r="M5" s="30"/>
      <c r="N5" s="25"/>
      <c r="O5" s="25"/>
      <c r="P5" s="25"/>
      <c r="Q5" s="25"/>
      <c r="R5" s="20"/>
      <c r="S5" s="20"/>
      <c r="T5" s="27"/>
    </row>
    <row r="6" spans="1:20" ht="20.25" x14ac:dyDescent="0.3">
      <c r="A6" s="22"/>
      <c r="B6" s="28"/>
      <c r="C6" s="29" t="s">
        <v>58</v>
      </c>
      <c r="D6" s="25"/>
      <c r="E6" s="25"/>
      <c r="F6" s="30"/>
      <c r="G6" s="30"/>
      <c r="H6" s="30"/>
      <c r="I6" s="30"/>
      <c r="J6" s="30"/>
      <c r="K6" s="30"/>
      <c r="L6" s="30"/>
      <c r="M6" s="30"/>
      <c r="N6" s="25"/>
      <c r="O6" s="25"/>
      <c r="P6" s="25"/>
      <c r="Q6" s="25"/>
      <c r="R6" s="20"/>
      <c r="S6" s="20"/>
      <c r="T6" s="27"/>
    </row>
    <row r="7" spans="1:20" ht="20.25" x14ac:dyDescent="0.3">
      <c r="A7" s="22"/>
      <c r="B7" s="28"/>
      <c r="C7" s="29" t="s">
        <v>53</v>
      </c>
      <c r="D7" s="25"/>
      <c r="E7" s="25"/>
      <c r="F7" s="30"/>
      <c r="G7" s="30"/>
      <c r="H7" s="30"/>
      <c r="I7" s="30"/>
      <c r="J7" s="30"/>
      <c r="K7" s="30"/>
      <c r="L7" s="30"/>
      <c r="M7" s="30"/>
      <c r="N7" s="30"/>
      <c r="O7" s="25"/>
      <c r="P7" s="25"/>
      <c r="Q7" s="25"/>
      <c r="R7" s="20"/>
      <c r="S7" s="20"/>
      <c r="T7" s="27"/>
    </row>
    <row r="8" spans="1:20" ht="6.75" customHeight="1" x14ac:dyDescent="0.3">
      <c r="A8" s="22"/>
      <c r="B8" s="28"/>
      <c r="C8" s="29"/>
      <c r="D8" s="25"/>
      <c r="E8" s="25"/>
      <c r="F8" s="30"/>
      <c r="G8" s="30"/>
      <c r="H8" s="30"/>
      <c r="I8" s="30"/>
      <c r="J8" s="30"/>
      <c r="K8" s="30"/>
      <c r="L8" s="30"/>
      <c r="M8" s="30"/>
      <c r="N8" s="30"/>
      <c r="O8" s="25"/>
      <c r="P8" s="25"/>
      <c r="Q8" s="25"/>
      <c r="R8" s="20"/>
      <c r="S8" s="20"/>
      <c r="T8" s="27"/>
    </row>
    <row r="9" spans="1:20" x14ac:dyDescent="0.2">
      <c r="B9" s="31"/>
      <c r="C9" s="31"/>
      <c r="D9" s="31"/>
      <c r="E9" s="32"/>
      <c r="F9" s="31"/>
      <c r="G9" s="33"/>
      <c r="H9" s="33"/>
      <c r="I9" s="33"/>
      <c r="J9" s="33"/>
      <c r="K9" s="31"/>
      <c r="L9" s="31"/>
      <c r="M9" s="31"/>
      <c r="N9" s="31"/>
      <c r="O9" s="31"/>
      <c r="P9" s="31"/>
      <c r="Q9" s="31"/>
      <c r="R9" s="31"/>
      <c r="S9" s="31"/>
    </row>
    <row r="10" spans="1:20" ht="5.25" customHeight="1" thickBot="1" x14ac:dyDescent="0.25">
      <c r="B10" s="33"/>
      <c r="C10" s="33"/>
      <c r="D10" s="33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20" ht="16.5" customHeight="1" thickBot="1" x14ac:dyDescent="0.3">
      <c r="B11" s="35" t="s">
        <v>20</v>
      </c>
      <c r="C11" s="33"/>
      <c r="D11" s="33"/>
      <c r="E11" s="34"/>
      <c r="F11" s="33"/>
      <c r="G11" s="33"/>
      <c r="H11" s="33"/>
      <c r="I11" s="33"/>
      <c r="J11" s="33"/>
      <c r="K11" s="36"/>
      <c r="M11" s="7" t="s">
        <v>52</v>
      </c>
      <c r="N11" s="37"/>
      <c r="O11" s="37"/>
      <c r="P11" s="37"/>
      <c r="Q11" s="38"/>
    </row>
    <row r="12" spans="1:20" ht="3" customHeight="1" thickBot="1" x14ac:dyDescent="0.3">
      <c r="B12" s="35"/>
      <c r="C12" s="33"/>
      <c r="D12" s="33"/>
      <c r="E12" s="34"/>
      <c r="F12" s="33"/>
      <c r="G12" s="33"/>
      <c r="H12" s="33"/>
      <c r="I12" s="33"/>
      <c r="J12" s="36"/>
      <c r="M12" s="39"/>
      <c r="N12" s="31"/>
      <c r="O12" s="31"/>
      <c r="P12" s="31"/>
      <c r="Q12" s="31"/>
      <c r="R12" s="40"/>
    </row>
    <row r="13" spans="1:20" ht="16.5" customHeight="1" thickBot="1" x14ac:dyDescent="0.3">
      <c r="B13" s="33" t="s">
        <v>21</v>
      </c>
      <c r="C13" s="33"/>
      <c r="D13" s="33"/>
      <c r="E13" s="34"/>
      <c r="F13" s="33"/>
      <c r="G13" s="33"/>
      <c r="H13" s="33"/>
      <c r="I13" s="33"/>
      <c r="J13" s="33"/>
      <c r="K13" s="36"/>
      <c r="L13" s="41" t="str">
        <f>IF('Dashboard Calculations - Locked'!B74='Dashboard Calculations - Locked'!B76,"P","O")</f>
        <v>P</v>
      </c>
      <c r="M13" s="7" t="s">
        <v>56</v>
      </c>
      <c r="N13" s="37"/>
      <c r="O13" s="37"/>
      <c r="P13" s="37"/>
      <c r="Q13" s="38"/>
      <c r="R13" s="42"/>
    </row>
    <row r="14" spans="1:20" ht="4.5" customHeight="1" thickBot="1" x14ac:dyDescent="0.25">
      <c r="B14" s="33"/>
      <c r="C14" s="33"/>
      <c r="D14" s="33"/>
      <c r="E14" s="34"/>
      <c r="F14" s="33"/>
      <c r="G14" s="33"/>
      <c r="H14" s="33"/>
      <c r="I14" s="33"/>
      <c r="J14" s="33"/>
      <c r="K14" s="33"/>
      <c r="L14" s="31"/>
      <c r="M14" s="31"/>
      <c r="N14" s="31"/>
      <c r="O14" s="31"/>
      <c r="P14" s="31"/>
      <c r="Q14" s="31"/>
    </row>
    <row r="15" spans="1:20" ht="8.25" customHeight="1" thickBot="1" x14ac:dyDescent="0.25">
      <c r="A15" s="22"/>
      <c r="B15" s="43"/>
      <c r="C15" s="44"/>
      <c r="D15" s="44"/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6"/>
    </row>
    <row r="16" spans="1:20" ht="15" x14ac:dyDescent="0.25">
      <c r="A16" s="22"/>
      <c r="B16" s="47"/>
      <c r="C16" s="48" t="s">
        <v>11</v>
      </c>
      <c r="D16" s="49"/>
      <c r="E16" s="50"/>
      <c r="F16" s="49"/>
      <c r="G16" s="49"/>
      <c r="H16" s="48" t="s">
        <v>12</v>
      </c>
      <c r="I16" s="49"/>
      <c r="J16" s="50"/>
      <c r="K16" s="49"/>
      <c r="L16" s="49"/>
      <c r="M16" s="48" t="s">
        <v>36</v>
      </c>
      <c r="N16" s="49"/>
      <c r="O16" s="50"/>
      <c r="P16" s="49"/>
      <c r="Q16" s="51"/>
    </row>
    <row r="17" spans="1:17" ht="6" customHeight="1" thickBot="1" x14ac:dyDescent="0.25">
      <c r="A17" s="22"/>
      <c r="B17" s="52"/>
      <c r="E17" s="34"/>
      <c r="F17" s="33"/>
      <c r="J17" s="34"/>
      <c r="O17" s="34"/>
      <c r="Q17" s="53"/>
    </row>
    <row r="18" spans="1:17" ht="15.75" thickBot="1" x14ac:dyDescent="0.3">
      <c r="A18" s="22"/>
      <c r="B18" s="52"/>
      <c r="C18" s="21" t="s">
        <v>28</v>
      </c>
      <c r="D18" s="22"/>
      <c r="E18" s="62" t="s">
        <v>66</v>
      </c>
      <c r="F18" s="63"/>
      <c r="G18" s="40"/>
      <c r="H18" s="21" t="s">
        <v>28</v>
      </c>
      <c r="I18" s="22"/>
      <c r="J18" s="62" t="s">
        <v>65</v>
      </c>
      <c r="K18" s="63"/>
      <c r="M18" s="21" t="s">
        <v>28</v>
      </c>
      <c r="N18" s="22"/>
      <c r="O18" s="62" t="s">
        <v>61</v>
      </c>
      <c r="P18" s="63"/>
      <c r="Q18" s="53"/>
    </row>
    <row r="19" spans="1:17" ht="6" customHeight="1" thickBot="1" x14ac:dyDescent="0.25">
      <c r="A19" s="22"/>
      <c r="B19" s="52"/>
      <c r="E19" s="32"/>
      <c r="F19" s="54"/>
      <c r="J19" s="32"/>
      <c r="K19" s="54"/>
      <c r="O19" s="32"/>
      <c r="P19" s="54"/>
      <c r="Q19" s="53"/>
    </row>
    <row r="20" spans="1:17" ht="15.75" thickBot="1" x14ac:dyDescent="0.3">
      <c r="A20" s="22"/>
      <c r="B20" s="52"/>
      <c r="C20" s="21" t="s">
        <v>27</v>
      </c>
      <c r="D20" s="22"/>
      <c r="E20" s="62" t="s">
        <v>60</v>
      </c>
      <c r="F20" s="63"/>
      <c r="H20" s="21" t="s">
        <v>27</v>
      </c>
      <c r="I20" s="22"/>
      <c r="J20" s="62" t="s">
        <v>60</v>
      </c>
      <c r="K20" s="63"/>
      <c r="M20" s="21" t="s">
        <v>27</v>
      </c>
      <c r="N20" s="22"/>
      <c r="O20" s="62" t="s">
        <v>33</v>
      </c>
      <c r="P20" s="63"/>
      <c r="Q20" s="53"/>
    </row>
    <row r="21" spans="1:17" ht="6" customHeight="1" thickBot="1" x14ac:dyDescent="0.25">
      <c r="A21" s="22"/>
      <c r="B21" s="52"/>
      <c r="E21" s="34"/>
      <c r="J21" s="34"/>
      <c r="O21" s="34"/>
      <c r="Q21" s="53"/>
    </row>
    <row r="22" spans="1:17" ht="15" thickBot="1" x14ac:dyDescent="0.25">
      <c r="A22" s="22"/>
      <c r="B22" s="52"/>
      <c r="C22" s="21" t="s">
        <v>7</v>
      </c>
      <c r="D22" s="22"/>
      <c r="E22" s="8">
        <v>4.0999999999999996</v>
      </c>
      <c r="F22" s="40"/>
      <c r="H22" s="21" t="s">
        <v>7</v>
      </c>
      <c r="I22" s="22"/>
      <c r="J22" s="8">
        <v>0.7</v>
      </c>
      <c r="K22" s="40"/>
      <c r="M22" s="21" t="s">
        <v>7</v>
      </c>
      <c r="N22" s="22"/>
      <c r="O22" s="9">
        <v>0.86399999999999999</v>
      </c>
      <c r="P22" s="40"/>
      <c r="Q22" s="53"/>
    </row>
    <row r="23" spans="1:17" ht="6" customHeight="1" thickBot="1" x14ac:dyDescent="0.25">
      <c r="A23" s="22"/>
      <c r="B23" s="52"/>
      <c r="E23" s="32"/>
      <c r="J23" s="32"/>
      <c r="O23" s="32"/>
      <c r="Q23" s="53"/>
    </row>
    <row r="24" spans="1:17" ht="15" thickBot="1" x14ac:dyDescent="0.25">
      <c r="A24" s="22"/>
      <c r="B24" s="52"/>
      <c r="C24" s="21" t="s">
        <v>5</v>
      </c>
      <c r="D24" s="22"/>
      <c r="E24" s="8">
        <v>0</v>
      </c>
      <c r="F24" s="40"/>
      <c r="H24" s="21" t="s">
        <v>5</v>
      </c>
      <c r="I24" s="22"/>
      <c r="J24" s="8">
        <v>0</v>
      </c>
      <c r="K24" s="40"/>
      <c r="M24" s="21" t="s">
        <v>5</v>
      </c>
      <c r="N24" s="22"/>
      <c r="O24" s="8">
        <v>0</v>
      </c>
      <c r="P24" s="40"/>
      <c r="Q24" s="53"/>
    </row>
    <row r="25" spans="1:17" ht="6" customHeight="1" thickBot="1" x14ac:dyDescent="0.25">
      <c r="A25" s="22"/>
      <c r="B25" s="52"/>
      <c r="E25" s="32"/>
      <c r="J25" s="32"/>
      <c r="O25" s="32"/>
      <c r="Q25" s="53"/>
    </row>
    <row r="26" spans="1:17" ht="15" thickBot="1" x14ac:dyDescent="0.25">
      <c r="A26" s="22"/>
      <c r="B26" s="52"/>
      <c r="C26" s="21" t="s">
        <v>6</v>
      </c>
      <c r="D26" s="22"/>
      <c r="E26" s="8">
        <v>7.3</v>
      </c>
      <c r="F26" s="40"/>
      <c r="H26" s="21" t="s">
        <v>6</v>
      </c>
      <c r="I26" s="22"/>
      <c r="J26" s="8">
        <v>2.7</v>
      </c>
      <c r="K26" s="40"/>
      <c r="M26" s="21" t="s">
        <v>6</v>
      </c>
      <c r="N26" s="22"/>
      <c r="O26" s="8">
        <v>100</v>
      </c>
      <c r="P26" s="40"/>
      <c r="Q26" s="53"/>
    </row>
    <row r="27" spans="1:17" x14ac:dyDescent="0.2">
      <c r="A27" s="22"/>
      <c r="B27" s="52"/>
      <c r="E27" s="55"/>
      <c r="J27" s="55"/>
      <c r="O27" s="55"/>
      <c r="Q27" s="53"/>
    </row>
    <row r="28" spans="1:17" ht="15" x14ac:dyDescent="0.25">
      <c r="A28" s="22"/>
      <c r="B28" s="52"/>
      <c r="C28" s="56" t="s">
        <v>13</v>
      </c>
      <c r="H28" s="56" t="s">
        <v>14</v>
      </c>
      <c r="J28" s="57"/>
      <c r="M28" s="56" t="s">
        <v>38</v>
      </c>
      <c r="O28" s="57"/>
      <c r="Q28" s="53"/>
    </row>
    <row r="29" spans="1:17" ht="6" customHeight="1" thickBot="1" x14ac:dyDescent="0.25">
      <c r="A29" s="22"/>
      <c r="B29" s="52"/>
      <c r="E29" s="34"/>
      <c r="F29" s="33"/>
      <c r="J29" s="34"/>
      <c r="O29" s="34"/>
      <c r="Q29" s="53"/>
    </row>
    <row r="30" spans="1:17" ht="15.75" thickBot="1" x14ac:dyDescent="0.3">
      <c r="A30" s="22"/>
      <c r="B30" s="52"/>
      <c r="C30" s="21" t="s">
        <v>28</v>
      </c>
      <c r="D30" s="22"/>
      <c r="E30" s="62" t="s">
        <v>34</v>
      </c>
      <c r="F30" s="63"/>
      <c r="G30" s="40"/>
      <c r="H30" s="21" t="s">
        <v>28</v>
      </c>
      <c r="I30" s="22"/>
      <c r="J30" s="62" t="s">
        <v>35</v>
      </c>
      <c r="K30" s="63"/>
      <c r="M30" s="21" t="s">
        <v>28</v>
      </c>
      <c r="N30" s="22"/>
      <c r="O30" s="62" t="s">
        <v>64</v>
      </c>
      <c r="P30" s="63"/>
      <c r="Q30" s="53"/>
    </row>
    <row r="31" spans="1:17" ht="6" customHeight="1" thickBot="1" x14ac:dyDescent="0.25">
      <c r="A31" s="22"/>
      <c r="B31" s="52"/>
      <c r="E31" s="32"/>
      <c r="F31" s="54"/>
      <c r="J31" s="32"/>
      <c r="K31" s="54"/>
      <c r="O31" s="32"/>
      <c r="P31" s="54"/>
      <c r="Q31" s="53"/>
    </row>
    <row r="32" spans="1:17" ht="15.75" thickBot="1" x14ac:dyDescent="0.3">
      <c r="A32" s="22"/>
      <c r="B32" s="52"/>
      <c r="C32" s="21" t="s">
        <v>27</v>
      </c>
      <c r="D32" s="22"/>
      <c r="E32" s="62" t="s">
        <v>33</v>
      </c>
      <c r="F32" s="63"/>
      <c r="H32" s="21" t="s">
        <v>27</v>
      </c>
      <c r="I32" s="22"/>
      <c r="J32" s="62" t="s">
        <v>33</v>
      </c>
      <c r="K32" s="63"/>
      <c r="M32" s="21" t="s">
        <v>27</v>
      </c>
      <c r="N32" s="22"/>
      <c r="O32" s="62" t="s">
        <v>33</v>
      </c>
      <c r="P32" s="63"/>
      <c r="Q32" s="53"/>
    </row>
    <row r="33" spans="1:17" ht="6" customHeight="1" thickBot="1" x14ac:dyDescent="0.25">
      <c r="A33" s="22"/>
      <c r="B33" s="52"/>
      <c r="E33" s="34"/>
      <c r="J33" s="34"/>
      <c r="O33" s="34"/>
      <c r="Q33" s="53"/>
    </row>
    <row r="34" spans="1:17" ht="15" thickBot="1" x14ac:dyDescent="0.25">
      <c r="A34" s="22"/>
      <c r="B34" s="52"/>
      <c r="C34" s="21" t="s">
        <v>7</v>
      </c>
      <c r="D34" s="22"/>
      <c r="E34" s="8">
        <v>8</v>
      </c>
      <c r="F34" s="40"/>
      <c r="H34" s="21" t="s">
        <v>7</v>
      </c>
      <c r="I34" s="22"/>
      <c r="J34" s="8">
        <v>34</v>
      </c>
      <c r="K34" s="40"/>
      <c r="M34" s="21" t="s">
        <v>7</v>
      </c>
      <c r="N34" s="22"/>
      <c r="O34" s="9">
        <v>1.0169999999999999</v>
      </c>
      <c r="P34" s="40"/>
      <c r="Q34" s="53"/>
    </row>
    <row r="35" spans="1:17" ht="6" customHeight="1" thickBot="1" x14ac:dyDescent="0.25">
      <c r="A35" s="22"/>
      <c r="B35" s="52"/>
      <c r="E35" s="32"/>
      <c r="J35" s="32"/>
      <c r="O35" s="32"/>
      <c r="Q35" s="53"/>
    </row>
    <row r="36" spans="1:17" ht="15" thickBot="1" x14ac:dyDescent="0.25">
      <c r="A36" s="22"/>
      <c r="B36" s="52"/>
      <c r="C36" s="21" t="s">
        <v>5</v>
      </c>
      <c r="D36" s="22"/>
      <c r="E36" s="8">
        <v>0</v>
      </c>
      <c r="F36" s="40"/>
      <c r="H36" s="21" t="s">
        <v>5</v>
      </c>
      <c r="I36" s="22"/>
      <c r="J36" s="8">
        <v>0</v>
      </c>
      <c r="K36" s="40"/>
      <c r="M36" s="21" t="s">
        <v>5</v>
      </c>
      <c r="N36" s="22"/>
      <c r="O36" s="8">
        <v>0</v>
      </c>
      <c r="P36" s="40"/>
      <c r="Q36" s="53"/>
    </row>
    <row r="37" spans="1:17" ht="6" customHeight="1" thickBot="1" x14ac:dyDescent="0.25">
      <c r="A37" s="22"/>
      <c r="B37" s="52"/>
      <c r="E37" s="32"/>
      <c r="J37" s="32"/>
      <c r="O37" s="32"/>
      <c r="Q37" s="53"/>
    </row>
    <row r="38" spans="1:17" ht="15" thickBot="1" x14ac:dyDescent="0.25">
      <c r="A38" s="22"/>
      <c r="B38" s="52"/>
      <c r="C38" s="21" t="s">
        <v>6</v>
      </c>
      <c r="D38" s="22"/>
      <c r="E38" s="8">
        <v>10</v>
      </c>
      <c r="F38" s="40"/>
      <c r="H38" s="21" t="s">
        <v>6</v>
      </c>
      <c r="I38" s="22"/>
      <c r="J38" s="8">
        <v>50</v>
      </c>
      <c r="K38" s="40"/>
      <c r="M38" s="21" t="s">
        <v>6</v>
      </c>
      <c r="N38" s="22"/>
      <c r="O38" s="8">
        <v>100</v>
      </c>
      <c r="P38" s="40"/>
      <c r="Q38" s="53"/>
    </row>
    <row r="39" spans="1:17" x14ac:dyDescent="0.2">
      <c r="A39" s="22"/>
      <c r="B39" s="52"/>
      <c r="E39" s="55"/>
      <c r="J39" s="55"/>
      <c r="O39" s="55"/>
      <c r="Q39" s="53"/>
    </row>
    <row r="40" spans="1:17" ht="15" x14ac:dyDescent="0.25">
      <c r="A40" s="22"/>
      <c r="B40" s="52"/>
      <c r="C40" s="56" t="s">
        <v>15</v>
      </c>
      <c r="H40" s="56" t="s">
        <v>16</v>
      </c>
      <c r="J40" s="57"/>
      <c r="M40" s="56" t="s">
        <v>39</v>
      </c>
      <c r="O40" s="57"/>
      <c r="Q40" s="53"/>
    </row>
    <row r="41" spans="1:17" ht="6" customHeight="1" thickBot="1" x14ac:dyDescent="0.25">
      <c r="A41" s="22"/>
      <c r="B41" s="52"/>
      <c r="E41" s="34"/>
      <c r="F41" s="33"/>
      <c r="J41" s="34"/>
      <c r="O41" s="34"/>
      <c r="Q41" s="53"/>
    </row>
    <row r="42" spans="1:17" ht="15.75" thickBot="1" x14ac:dyDescent="0.3">
      <c r="A42" s="22"/>
      <c r="B42" s="52"/>
      <c r="C42" s="21" t="s">
        <v>28</v>
      </c>
      <c r="D42" s="22"/>
      <c r="E42" s="62" t="s">
        <v>34</v>
      </c>
      <c r="F42" s="63"/>
      <c r="G42" s="40"/>
      <c r="H42" s="21" t="s">
        <v>28</v>
      </c>
      <c r="I42" s="22"/>
      <c r="J42" s="62" t="s">
        <v>35</v>
      </c>
      <c r="K42" s="63"/>
      <c r="M42" s="21" t="s">
        <v>28</v>
      </c>
      <c r="N42" s="22"/>
      <c r="O42" s="62" t="s">
        <v>63</v>
      </c>
      <c r="P42" s="63"/>
      <c r="Q42" s="53"/>
    </row>
    <row r="43" spans="1:17" ht="6" customHeight="1" thickBot="1" x14ac:dyDescent="0.25">
      <c r="A43" s="22"/>
      <c r="B43" s="52"/>
      <c r="E43" s="32"/>
      <c r="F43" s="54"/>
      <c r="J43" s="32"/>
      <c r="K43" s="54"/>
      <c r="O43" s="32"/>
      <c r="P43" s="54"/>
      <c r="Q43" s="53"/>
    </row>
    <row r="44" spans="1:17" ht="15.75" thickBot="1" x14ac:dyDescent="0.3">
      <c r="A44" s="22"/>
      <c r="B44" s="52"/>
      <c r="C44" s="21" t="s">
        <v>27</v>
      </c>
      <c r="D44" s="22"/>
      <c r="E44" s="62" t="s">
        <v>33</v>
      </c>
      <c r="F44" s="63"/>
      <c r="H44" s="21" t="s">
        <v>27</v>
      </c>
      <c r="I44" s="22"/>
      <c r="J44" s="62" t="s">
        <v>33</v>
      </c>
      <c r="K44" s="63"/>
      <c r="M44" s="21" t="s">
        <v>27</v>
      </c>
      <c r="N44" s="22"/>
      <c r="O44" s="62" t="s">
        <v>33</v>
      </c>
      <c r="P44" s="63"/>
      <c r="Q44" s="53"/>
    </row>
    <row r="45" spans="1:17" ht="6" customHeight="1" thickBot="1" x14ac:dyDescent="0.25">
      <c r="A45" s="22"/>
      <c r="B45" s="52"/>
      <c r="E45" s="34"/>
      <c r="J45" s="34"/>
      <c r="O45" s="34"/>
      <c r="Q45" s="53"/>
    </row>
    <row r="46" spans="1:17" ht="15" thickBot="1" x14ac:dyDescent="0.25">
      <c r="A46" s="22"/>
      <c r="B46" s="52"/>
      <c r="C46" s="21" t="s">
        <v>7</v>
      </c>
      <c r="D46" s="22"/>
      <c r="E46" s="8">
        <v>7.7</v>
      </c>
      <c r="F46" s="40"/>
      <c r="H46" s="21" t="s">
        <v>7</v>
      </c>
      <c r="I46" s="22"/>
      <c r="J46" s="8">
        <v>7.8</v>
      </c>
      <c r="K46" s="40"/>
      <c r="M46" s="21" t="s">
        <v>7</v>
      </c>
      <c r="N46" s="22"/>
      <c r="O46" s="9">
        <f>0.7/2.7</f>
        <v>0.25925925925925924</v>
      </c>
      <c r="P46" s="40"/>
      <c r="Q46" s="53"/>
    </row>
    <row r="47" spans="1:17" ht="6" customHeight="1" thickBot="1" x14ac:dyDescent="0.25">
      <c r="A47" s="22"/>
      <c r="B47" s="52"/>
      <c r="E47" s="32"/>
      <c r="J47" s="32"/>
      <c r="O47" s="32"/>
      <c r="Q47" s="53"/>
    </row>
    <row r="48" spans="1:17" ht="15" thickBot="1" x14ac:dyDescent="0.25">
      <c r="A48" s="22"/>
      <c r="B48" s="52"/>
      <c r="C48" s="21" t="s">
        <v>5</v>
      </c>
      <c r="D48" s="22"/>
      <c r="E48" s="8">
        <v>0</v>
      </c>
      <c r="F48" s="40"/>
      <c r="H48" s="21" t="s">
        <v>5</v>
      </c>
      <c r="I48" s="22"/>
      <c r="J48" s="8">
        <v>0</v>
      </c>
      <c r="K48" s="40"/>
      <c r="M48" s="21" t="s">
        <v>5</v>
      </c>
      <c r="N48" s="22"/>
      <c r="O48" s="8">
        <v>0</v>
      </c>
      <c r="P48" s="40"/>
      <c r="Q48" s="53"/>
    </row>
    <row r="49" spans="1:17" ht="6" customHeight="1" thickBot="1" x14ac:dyDescent="0.25">
      <c r="A49" s="22"/>
      <c r="B49" s="52"/>
      <c r="E49" s="32"/>
      <c r="J49" s="32"/>
      <c r="O49" s="32"/>
      <c r="Q49" s="53"/>
    </row>
    <row r="50" spans="1:17" ht="15" thickBot="1" x14ac:dyDescent="0.25">
      <c r="A50" s="22"/>
      <c r="B50" s="52"/>
      <c r="C50" s="21" t="s">
        <v>6</v>
      </c>
      <c r="D50" s="22"/>
      <c r="E50" s="8">
        <v>10</v>
      </c>
      <c r="F50" s="40"/>
      <c r="H50" s="21" t="s">
        <v>6</v>
      </c>
      <c r="I50" s="22"/>
      <c r="J50" s="8">
        <v>50</v>
      </c>
      <c r="K50" s="40"/>
      <c r="M50" s="21" t="s">
        <v>6</v>
      </c>
      <c r="N50" s="22"/>
      <c r="O50" s="8">
        <v>100</v>
      </c>
      <c r="P50" s="40"/>
      <c r="Q50" s="53"/>
    </row>
    <row r="51" spans="1:17" x14ac:dyDescent="0.2">
      <c r="A51" s="22"/>
      <c r="B51" s="52"/>
      <c r="E51" s="55"/>
      <c r="J51" s="55"/>
      <c r="O51" s="55"/>
      <c r="Q51" s="53"/>
    </row>
    <row r="52" spans="1:17" ht="15" x14ac:dyDescent="0.25">
      <c r="A52" s="22"/>
      <c r="B52" s="52"/>
      <c r="C52" s="56" t="s">
        <v>17</v>
      </c>
      <c r="H52" s="56" t="s">
        <v>10</v>
      </c>
      <c r="J52" s="57"/>
      <c r="M52" s="56" t="s">
        <v>40</v>
      </c>
      <c r="O52" s="57"/>
      <c r="Q52" s="53"/>
    </row>
    <row r="53" spans="1:17" ht="6" customHeight="1" thickBot="1" x14ac:dyDescent="0.25">
      <c r="A53" s="22"/>
      <c r="B53" s="52"/>
      <c r="E53" s="34"/>
      <c r="F53" s="33"/>
      <c r="J53" s="34"/>
      <c r="O53" s="34"/>
      <c r="Q53" s="53"/>
    </row>
    <row r="54" spans="1:17" ht="15.75" thickBot="1" x14ac:dyDescent="0.3">
      <c r="A54" s="22"/>
      <c r="B54" s="52"/>
      <c r="C54" s="21" t="s">
        <v>28</v>
      </c>
      <c r="D54" s="22"/>
      <c r="E54" s="62" t="s">
        <v>34</v>
      </c>
      <c r="F54" s="63"/>
      <c r="G54" s="40"/>
      <c r="H54" s="21" t="s">
        <v>28</v>
      </c>
      <c r="I54" s="22"/>
      <c r="J54" s="62" t="s">
        <v>35</v>
      </c>
      <c r="K54" s="63"/>
      <c r="M54" s="21" t="s">
        <v>28</v>
      </c>
      <c r="N54" s="22"/>
      <c r="O54" s="62" t="s">
        <v>62</v>
      </c>
      <c r="P54" s="63"/>
      <c r="Q54" s="53"/>
    </row>
    <row r="55" spans="1:17" ht="6" customHeight="1" thickBot="1" x14ac:dyDescent="0.25">
      <c r="A55" s="22"/>
      <c r="B55" s="52"/>
      <c r="E55" s="32"/>
      <c r="F55" s="54"/>
      <c r="J55" s="32"/>
      <c r="K55" s="54"/>
      <c r="O55" s="32"/>
      <c r="P55" s="54"/>
      <c r="Q55" s="53"/>
    </row>
    <row r="56" spans="1:17" ht="15.75" thickBot="1" x14ac:dyDescent="0.3">
      <c r="A56" s="22"/>
      <c r="B56" s="52"/>
      <c r="C56" s="21" t="s">
        <v>27</v>
      </c>
      <c r="D56" s="22"/>
      <c r="E56" s="62" t="s">
        <v>33</v>
      </c>
      <c r="F56" s="63"/>
      <c r="H56" s="21" t="s">
        <v>27</v>
      </c>
      <c r="I56" s="22"/>
      <c r="J56" s="62" t="s">
        <v>33</v>
      </c>
      <c r="K56" s="63"/>
      <c r="M56" s="21" t="s">
        <v>27</v>
      </c>
      <c r="N56" s="22"/>
      <c r="O56" s="62" t="s">
        <v>33</v>
      </c>
      <c r="P56" s="63"/>
      <c r="Q56" s="53"/>
    </row>
    <row r="57" spans="1:17" ht="6" customHeight="1" thickBot="1" x14ac:dyDescent="0.25">
      <c r="A57" s="22"/>
      <c r="B57" s="52"/>
      <c r="E57" s="34"/>
      <c r="J57" s="34"/>
      <c r="O57" s="34"/>
      <c r="Q57" s="53"/>
    </row>
    <row r="58" spans="1:17" ht="15" thickBot="1" x14ac:dyDescent="0.25">
      <c r="A58" s="22"/>
      <c r="B58" s="52"/>
      <c r="C58" s="21" t="s">
        <v>7</v>
      </c>
      <c r="D58" s="22"/>
      <c r="E58" s="8">
        <v>9</v>
      </c>
      <c r="F58" s="40"/>
      <c r="H58" s="21" t="s">
        <v>7</v>
      </c>
      <c r="I58" s="22"/>
      <c r="J58" s="8">
        <v>39.9</v>
      </c>
      <c r="K58" s="40"/>
      <c r="M58" s="21" t="s">
        <v>7</v>
      </c>
      <c r="N58" s="22"/>
      <c r="O58" s="9">
        <v>0</v>
      </c>
      <c r="P58" s="40"/>
      <c r="Q58" s="53"/>
    </row>
    <row r="59" spans="1:17" ht="6" customHeight="1" thickBot="1" x14ac:dyDescent="0.25">
      <c r="A59" s="22"/>
      <c r="B59" s="52"/>
      <c r="E59" s="32"/>
      <c r="J59" s="32"/>
      <c r="O59" s="32"/>
      <c r="Q59" s="53"/>
    </row>
    <row r="60" spans="1:17" ht="15" thickBot="1" x14ac:dyDescent="0.25">
      <c r="A60" s="22"/>
      <c r="B60" s="52"/>
      <c r="C60" s="21" t="s">
        <v>5</v>
      </c>
      <c r="D60" s="22"/>
      <c r="E60" s="8">
        <v>0</v>
      </c>
      <c r="F60" s="40"/>
      <c r="H60" s="21" t="s">
        <v>5</v>
      </c>
      <c r="I60" s="22"/>
      <c r="J60" s="8">
        <v>0</v>
      </c>
      <c r="K60" s="40"/>
      <c r="M60" s="21" t="s">
        <v>5</v>
      </c>
      <c r="N60" s="22"/>
      <c r="O60" s="8">
        <v>0</v>
      </c>
      <c r="P60" s="40"/>
      <c r="Q60" s="53"/>
    </row>
    <row r="61" spans="1:17" ht="6" customHeight="1" thickBot="1" x14ac:dyDescent="0.25">
      <c r="A61" s="22"/>
      <c r="B61" s="52"/>
      <c r="E61" s="32"/>
      <c r="J61" s="32"/>
      <c r="O61" s="32"/>
      <c r="Q61" s="53"/>
    </row>
    <row r="62" spans="1:17" ht="15" thickBot="1" x14ac:dyDescent="0.25">
      <c r="A62" s="22"/>
      <c r="B62" s="52"/>
      <c r="C62" s="21" t="s">
        <v>6</v>
      </c>
      <c r="D62" s="22"/>
      <c r="E62" s="8">
        <v>10</v>
      </c>
      <c r="F62" s="40"/>
      <c r="H62" s="21" t="s">
        <v>6</v>
      </c>
      <c r="I62" s="22"/>
      <c r="J62" s="8">
        <v>50</v>
      </c>
      <c r="K62" s="40"/>
      <c r="M62" s="21" t="s">
        <v>6</v>
      </c>
      <c r="N62" s="22"/>
      <c r="O62" s="8">
        <v>100</v>
      </c>
      <c r="P62" s="40"/>
      <c r="Q62" s="53"/>
    </row>
    <row r="63" spans="1:17" ht="15" thickBot="1" x14ac:dyDescent="0.25">
      <c r="A63" s="22"/>
      <c r="B63" s="58"/>
      <c r="C63" s="59"/>
      <c r="D63" s="59"/>
      <c r="E63" s="60"/>
      <c r="F63" s="59"/>
      <c r="G63" s="59"/>
      <c r="H63" s="59"/>
      <c r="I63" s="59"/>
      <c r="J63" s="60"/>
      <c r="K63" s="59"/>
      <c r="L63" s="59"/>
      <c r="M63" s="59"/>
      <c r="N63" s="59"/>
      <c r="O63" s="60"/>
      <c r="P63" s="59"/>
      <c r="Q63" s="61"/>
    </row>
    <row r="64" spans="1:17" x14ac:dyDescent="0.2">
      <c r="B64" s="54"/>
      <c r="C64" s="54"/>
      <c r="D64" s="54"/>
      <c r="E64" s="55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</sheetData>
  <sheetProtection password="D36E" sheet="1" objects="1" scenarios="1" selectLockedCells="1"/>
  <mergeCells count="24">
    <mergeCell ref="E18:F18"/>
    <mergeCell ref="E20:F20"/>
    <mergeCell ref="J18:K18"/>
    <mergeCell ref="J20:K20"/>
    <mergeCell ref="O18:P18"/>
    <mergeCell ref="O20:P20"/>
    <mergeCell ref="E30:F30"/>
    <mergeCell ref="J30:K30"/>
    <mergeCell ref="O30:P30"/>
    <mergeCell ref="E32:F32"/>
    <mergeCell ref="J32:K32"/>
    <mergeCell ref="O32:P32"/>
    <mergeCell ref="E42:F42"/>
    <mergeCell ref="J42:K42"/>
    <mergeCell ref="O42:P42"/>
    <mergeCell ref="E44:F44"/>
    <mergeCell ref="J44:K44"/>
    <mergeCell ref="O44:P44"/>
    <mergeCell ref="E54:F54"/>
    <mergeCell ref="J54:K54"/>
    <mergeCell ref="O54:P54"/>
    <mergeCell ref="E56:F56"/>
    <mergeCell ref="J56:K56"/>
    <mergeCell ref="O56:P56"/>
  </mergeCells>
  <pageMargins left="0.41" right="0.35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81"/>
  <sheetViews>
    <sheetView topLeftCell="A4" workbookViewId="0">
      <selection activeCell="T31" sqref="T31"/>
    </sheetView>
  </sheetViews>
  <sheetFormatPr defaultRowHeight="12.75" x14ac:dyDescent="0.2"/>
  <cols>
    <col min="1" max="1" width="9.140625" style="12"/>
    <col min="2" max="3" width="9.140625" style="11"/>
    <col min="4" max="4" width="1.85546875" style="12" customWidth="1"/>
    <col min="5" max="6" width="9.140625" style="13"/>
    <col min="7" max="7" width="2.7109375" style="12" customWidth="1"/>
    <col min="8" max="8" width="9.140625" style="12"/>
    <col min="9" max="10" width="9.140625" style="11"/>
    <col min="11" max="11" width="2" style="12" customWidth="1"/>
    <col min="12" max="13" width="9.140625" style="12"/>
    <col min="14" max="14" width="3.5703125" style="12" customWidth="1"/>
    <col min="15" max="15" width="9.140625" style="12"/>
    <col min="16" max="17" width="9.140625" style="11"/>
    <col min="18" max="18" width="7.7109375" style="12" customWidth="1"/>
    <col min="19" max="16384" width="9.140625" style="12"/>
  </cols>
  <sheetData>
    <row r="1" spans="1:20" x14ac:dyDescent="0.2">
      <c r="A1" s="10" t="s">
        <v>18</v>
      </c>
      <c r="H1" s="10" t="s">
        <v>19</v>
      </c>
      <c r="L1" s="13"/>
      <c r="M1" s="13"/>
      <c r="O1" s="10" t="s">
        <v>37</v>
      </c>
      <c r="S1" s="13"/>
      <c r="T1" s="13"/>
    </row>
    <row r="2" spans="1:20" ht="6" customHeight="1" x14ac:dyDescent="0.2">
      <c r="A2" s="10"/>
      <c r="H2" s="10"/>
      <c r="L2" s="13"/>
      <c r="M2" s="13"/>
      <c r="O2" s="10"/>
      <c r="S2" s="13"/>
      <c r="T2" s="13"/>
    </row>
    <row r="3" spans="1:20" x14ac:dyDescent="0.2">
      <c r="B3" s="14" t="s">
        <v>9</v>
      </c>
      <c r="C3" s="14" t="s">
        <v>8</v>
      </c>
      <c r="E3" s="14" t="s">
        <v>0</v>
      </c>
      <c r="F3" s="14" t="s">
        <v>1</v>
      </c>
      <c r="I3" s="14" t="s">
        <v>9</v>
      </c>
      <c r="J3" s="14" t="s">
        <v>8</v>
      </c>
      <c r="L3" s="14" t="s">
        <v>0</v>
      </c>
      <c r="M3" s="14" t="s">
        <v>1</v>
      </c>
      <c r="P3" s="14" t="s">
        <v>9</v>
      </c>
      <c r="Q3" s="14" t="s">
        <v>0</v>
      </c>
      <c r="R3" s="14" t="s">
        <v>1</v>
      </c>
    </row>
    <row r="4" spans="1:20" x14ac:dyDescent="0.2">
      <c r="A4" s="10" t="s">
        <v>2</v>
      </c>
      <c r="B4" s="11">
        <f>'Dashboard Configuration Page'!E24</f>
        <v>0</v>
      </c>
      <c r="C4" s="11">
        <v>0</v>
      </c>
      <c r="E4" s="11">
        <f ca="1">50-(50*COS(RADIANS(C6)))</f>
        <v>59.622579098541479</v>
      </c>
      <c r="F4" s="11">
        <f ca="1">50*SIN(RADIANS(C6))</f>
        <v>49.065323513580474</v>
      </c>
      <c r="H4" s="10" t="s">
        <v>2</v>
      </c>
      <c r="I4" s="11">
        <f>'Dashboard Configuration Page'!J24</f>
        <v>0</v>
      </c>
      <c r="J4" s="11">
        <v>0</v>
      </c>
      <c r="L4" s="11">
        <f ca="1">50-(50*COS(RADIANS(J6)))</f>
        <v>15.687918106563323</v>
      </c>
      <c r="M4" s="11">
        <f ca="1">50*SIN(RADIANS(J6))</f>
        <v>36.368682078652434</v>
      </c>
      <c r="O4" s="10" t="s">
        <v>2</v>
      </c>
      <c r="P4" s="11">
        <f>'Dashboard Configuration Page'!Q24</f>
        <v>0</v>
      </c>
      <c r="Q4" s="11">
        <v>0</v>
      </c>
      <c r="R4" s="15">
        <f ca="1">IF(B77=1,'Dashboard Configuration Page'!O22,RAND())</f>
        <v>0.86399999999999999</v>
      </c>
      <c r="S4" s="16">
        <f ca="1">R4</f>
        <v>0.86399999999999999</v>
      </c>
    </row>
    <row r="5" spans="1:20" x14ac:dyDescent="0.2">
      <c r="A5" s="10" t="s">
        <v>3</v>
      </c>
      <c r="B5" s="11">
        <f>'Dashboard Configuration Page'!E26</f>
        <v>7.3</v>
      </c>
      <c r="C5" s="11">
        <v>180</v>
      </c>
      <c r="E5" s="11">
        <f ca="1">50-(2*COS(RADIANS(C6+90)))</f>
        <v>51.962612940543217</v>
      </c>
      <c r="F5" s="11">
        <f ca="1">2*SIN(RADIANS(C6+90))</f>
        <v>-0.38490316394165913</v>
      </c>
      <c r="H5" s="10" t="s">
        <v>3</v>
      </c>
      <c r="I5" s="11">
        <f>'Dashboard Configuration Page'!J26</f>
        <v>2.7</v>
      </c>
      <c r="J5" s="11">
        <v>180</v>
      </c>
      <c r="L5" s="11">
        <f ca="1">50-(2*COS(RADIANS(J6+90)))</f>
        <v>51.454747283146098</v>
      </c>
      <c r="M5" s="11">
        <f ca="1">2*SIN(RADIANS(J6+90))</f>
        <v>1.3724832757374679</v>
      </c>
      <c r="O5" s="10" t="s">
        <v>3</v>
      </c>
      <c r="P5" s="11">
        <f>'Dashboard Configuration Page'!Q26</f>
        <v>0</v>
      </c>
      <c r="R5" s="11"/>
    </row>
    <row r="6" spans="1:20" x14ac:dyDescent="0.2">
      <c r="A6" s="10" t="s">
        <v>4</v>
      </c>
      <c r="B6" s="11">
        <f ca="1">IF(B77=1,'Dashboard Configuration Page'!E22,RAND()*10)</f>
        <v>4.0999999999999996</v>
      </c>
      <c r="C6" s="11">
        <f ca="1">((B6-B4)/(B5-B4))*180</f>
        <v>101.09589041095889</v>
      </c>
      <c r="E6" s="11">
        <f ca="1">50-(2*COS(RADIANS(C6-90)))</f>
        <v>48.037387059456783</v>
      </c>
      <c r="F6" s="11">
        <f ca="1">2*SIN(RADIANS(C6-90))</f>
        <v>0.3849031639416593</v>
      </c>
      <c r="H6" s="10" t="s">
        <v>4</v>
      </c>
      <c r="I6" s="11">
        <f ca="1">IF(B77=1,'Dashboard Configuration Page'!J22,RAND()*50)</f>
        <v>0.7</v>
      </c>
      <c r="J6" s="11">
        <f ca="1">((I6-I4)/(I5-I4))*180</f>
        <v>46.666666666666664</v>
      </c>
      <c r="L6" s="11">
        <f ca="1">50-(2*COS(RADIANS(J6-90)))</f>
        <v>48.545252716853902</v>
      </c>
      <c r="M6" s="11">
        <f ca="1">2*SIN(RADIANS(J6-90))</f>
        <v>-1.3724832757374672</v>
      </c>
      <c r="O6" s="10" t="s">
        <v>4</v>
      </c>
      <c r="P6" s="11">
        <f ca="1">IF(B77=1,'Dashboard Configuration Page'!Q22,RAND())</f>
        <v>0</v>
      </c>
      <c r="R6" s="17" t="str">
        <f ca="1">IF(R4&gt;1,CHAR(241),CHAR(242))</f>
        <v>ò</v>
      </c>
    </row>
    <row r="7" spans="1:20" x14ac:dyDescent="0.2">
      <c r="A7" s="12" t="s">
        <v>29</v>
      </c>
      <c r="B7" s="11">
        <f>((B$5-B$4)/4)+B$4</f>
        <v>1.825</v>
      </c>
      <c r="E7" s="11">
        <f ca="1">E4</f>
        <v>59.622579098541479</v>
      </c>
      <c r="F7" s="11">
        <f ca="1">F4</f>
        <v>49.065323513580474</v>
      </c>
      <c r="H7" s="12" t="s">
        <v>29</v>
      </c>
      <c r="I7" s="11">
        <f>((I$5-I$4)/5)+I$4</f>
        <v>0.54</v>
      </c>
      <c r="L7" s="11">
        <f ca="1">L4</f>
        <v>15.687918106563323</v>
      </c>
      <c r="M7" s="11">
        <f ca="1">M4</f>
        <v>36.368682078652434</v>
      </c>
      <c r="O7" s="12" t="s">
        <v>29</v>
      </c>
      <c r="P7" s="11">
        <f>(P$5-P$4)/5</f>
        <v>0</v>
      </c>
      <c r="R7" s="17"/>
    </row>
    <row r="8" spans="1:20" x14ac:dyDescent="0.2">
      <c r="A8" s="12" t="s">
        <v>30</v>
      </c>
      <c r="B8" s="11">
        <f>((B$5-B$4)*2/4)+B$4</f>
        <v>3.65</v>
      </c>
      <c r="E8" s="11">
        <v>50</v>
      </c>
      <c r="F8" s="11">
        <v>0</v>
      </c>
      <c r="H8" s="12" t="s">
        <v>30</v>
      </c>
      <c r="I8" s="11">
        <f>((I$5-I$4)*2/5)+I$4</f>
        <v>1.08</v>
      </c>
      <c r="L8" s="11">
        <v>50</v>
      </c>
      <c r="M8" s="11">
        <v>0</v>
      </c>
      <c r="O8" s="12" t="s">
        <v>30</v>
      </c>
      <c r="P8" s="11">
        <f>(P$5-P$4)*2/5</f>
        <v>0</v>
      </c>
      <c r="R8" s="11"/>
    </row>
    <row r="9" spans="1:20" x14ac:dyDescent="0.2">
      <c r="A9" s="12" t="s">
        <v>31</v>
      </c>
      <c r="B9" s="11">
        <f>((B$5-B$4)*3/4) + B$4</f>
        <v>5.4749999999999996</v>
      </c>
      <c r="E9" s="11"/>
      <c r="F9" s="11"/>
      <c r="H9" s="12" t="s">
        <v>31</v>
      </c>
      <c r="I9" s="11">
        <f>((I$5-I$4)*3/5) + I$4</f>
        <v>1.6200000000000003</v>
      </c>
      <c r="L9" s="11"/>
      <c r="M9" s="11"/>
      <c r="O9" s="12" t="s">
        <v>31</v>
      </c>
      <c r="P9" s="11">
        <f>(P$5-P$4)*3/5</f>
        <v>0</v>
      </c>
      <c r="Q9" s="12"/>
      <c r="R9" s="11"/>
      <c r="S9" s="11"/>
    </row>
    <row r="10" spans="1:20" x14ac:dyDescent="0.2">
      <c r="A10" s="12" t="s">
        <v>32</v>
      </c>
      <c r="E10" s="11"/>
      <c r="F10" s="11"/>
      <c r="H10" s="12" t="s">
        <v>32</v>
      </c>
      <c r="I10" s="11">
        <f>((I$5-I$4)*4/5) + I$4</f>
        <v>2.16</v>
      </c>
      <c r="L10" s="11"/>
      <c r="M10" s="11"/>
      <c r="O10" s="12" t="s">
        <v>32</v>
      </c>
      <c r="P10" s="11">
        <f>(P$5-P$4)*4/5</f>
        <v>0</v>
      </c>
      <c r="Q10" s="12"/>
      <c r="R10" s="11"/>
      <c r="S10" s="11"/>
    </row>
    <row r="11" spans="1:20" ht="6.75" customHeight="1" x14ac:dyDescent="0.2"/>
    <row r="12" spans="1:20" x14ac:dyDescent="0.2">
      <c r="A12" s="10" t="s">
        <v>41</v>
      </c>
      <c r="H12" s="10" t="s">
        <v>42</v>
      </c>
      <c r="L12" s="13"/>
      <c r="M12" s="13"/>
      <c r="O12" s="10" t="s">
        <v>47</v>
      </c>
      <c r="S12" s="13"/>
      <c r="T12" s="13"/>
    </row>
    <row r="13" spans="1:20" ht="6" customHeight="1" x14ac:dyDescent="0.2">
      <c r="A13" s="10"/>
      <c r="H13" s="10"/>
      <c r="L13" s="13"/>
      <c r="M13" s="13"/>
      <c r="O13" s="10"/>
      <c r="S13" s="13"/>
      <c r="T13" s="13"/>
    </row>
    <row r="14" spans="1:20" x14ac:dyDescent="0.2">
      <c r="B14" s="14" t="s">
        <v>9</v>
      </c>
      <c r="C14" s="14" t="s">
        <v>8</v>
      </c>
      <c r="E14" s="14" t="s">
        <v>0</v>
      </c>
      <c r="F14" s="14" t="s">
        <v>1</v>
      </c>
      <c r="I14" s="14" t="s">
        <v>9</v>
      </c>
      <c r="J14" s="14" t="s">
        <v>8</v>
      </c>
      <c r="L14" s="14" t="s">
        <v>0</v>
      </c>
      <c r="M14" s="14" t="s">
        <v>1</v>
      </c>
      <c r="P14" s="14" t="s">
        <v>9</v>
      </c>
      <c r="Q14" s="14" t="s">
        <v>0</v>
      </c>
      <c r="R14" s="14" t="s">
        <v>1</v>
      </c>
    </row>
    <row r="15" spans="1:20" x14ac:dyDescent="0.2">
      <c r="A15" s="10" t="s">
        <v>2</v>
      </c>
      <c r="B15" s="11">
        <f>'Dashboard Configuration Page'!E36</f>
        <v>0</v>
      </c>
      <c r="C15" s="11">
        <v>0</v>
      </c>
      <c r="E15" s="11">
        <f ca="1">50-(50*COS(RADIANS(C17)))</f>
        <v>90.450849718747364</v>
      </c>
      <c r="F15" s="11">
        <f ca="1">50*SIN(RADIANS(C17))</f>
        <v>29.389262614623661</v>
      </c>
      <c r="H15" s="10" t="s">
        <v>2</v>
      </c>
      <c r="I15" s="11">
        <f>'Dashboard Configuration Page'!J36</f>
        <v>0</v>
      </c>
      <c r="J15" s="11">
        <v>0</v>
      </c>
      <c r="L15" s="11">
        <f ca="1">50-(50*COS(RADIANS(J17)))</f>
        <v>76.791339748949838</v>
      </c>
      <c r="M15" s="11">
        <f ca="1">50*SIN(RADIANS(J17))</f>
        <v>42.216396275100749</v>
      </c>
      <c r="O15" s="10" t="s">
        <v>2</v>
      </c>
      <c r="P15" s="11">
        <f>'Dashboard Configuration Page'!O36</f>
        <v>0</v>
      </c>
      <c r="Q15" s="11">
        <v>0</v>
      </c>
      <c r="R15" s="15">
        <f ca="1">IF(B77=1,'Dashboard Configuration Page'!O34,RAND())</f>
        <v>1.0169999999999999</v>
      </c>
      <c r="S15" s="16">
        <f ca="1">R15</f>
        <v>1.0169999999999999</v>
      </c>
    </row>
    <row r="16" spans="1:20" x14ac:dyDescent="0.2">
      <c r="A16" s="10" t="s">
        <v>3</v>
      </c>
      <c r="B16" s="11">
        <f>'Dashboard Configuration Page'!E38</f>
        <v>10</v>
      </c>
      <c r="C16" s="11">
        <v>180</v>
      </c>
      <c r="E16" s="11">
        <f ca="1">50-(2*COS(RADIANS(C17+90)))</f>
        <v>51.175570504584947</v>
      </c>
      <c r="F16" s="11">
        <f ca="1">2*SIN(RADIANS(C17+90))</f>
        <v>-1.6180339887498947</v>
      </c>
      <c r="H16" s="10" t="s">
        <v>3</v>
      </c>
      <c r="I16" s="11">
        <f>'Dashboard Configuration Page'!J38</f>
        <v>50</v>
      </c>
      <c r="J16" s="11">
        <v>180</v>
      </c>
      <c r="L16" s="11">
        <f ca="1">50-(2*COS(RADIANS(J17+90)))</f>
        <v>51.688655851004029</v>
      </c>
      <c r="M16" s="11">
        <f ca="1">2*SIN(RADIANS(J17+90))</f>
        <v>-1.0716535899579935</v>
      </c>
      <c r="O16" s="10" t="s">
        <v>3</v>
      </c>
      <c r="P16" s="11">
        <f>'Dashboard Configuration Page'!O38</f>
        <v>100</v>
      </c>
      <c r="R16" s="11"/>
    </row>
    <row r="17" spans="1:20" x14ac:dyDescent="0.2">
      <c r="A17" s="10" t="s">
        <v>4</v>
      </c>
      <c r="B17" s="11">
        <f ca="1">IF(B77=1,'Dashboard Configuration Page'!E34,RAND()*10)</f>
        <v>8</v>
      </c>
      <c r="C17" s="11">
        <f ca="1">((B17-B15)/(B16-B15))*180</f>
        <v>144</v>
      </c>
      <c r="E17" s="11">
        <f ca="1">50-(2*COS(RADIANS(C17-90)))</f>
        <v>48.824429495415053</v>
      </c>
      <c r="F17" s="11">
        <f ca="1">2*SIN(RADIANS(C17-90))</f>
        <v>1.6180339887498949</v>
      </c>
      <c r="H17" s="10" t="s">
        <v>4</v>
      </c>
      <c r="I17" s="11">
        <f ca="1">IF(B77=1,'Dashboard Configuration Page'!J34,RAND()*50)</f>
        <v>34</v>
      </c>
      <c r="J17" s="11">
        <f ca="1">((I17-I15)/(I16-I15))*180</f>
        <v>122.4</v>
      </c>
      <c r="L17" s="11">
        <f ca="1">50-(2*COS(RADIANS(J17-90)))</f>
        <v>48.311344148995971</v>
      </c>
      <c r="M17" s="11">
        <f ca="1">2*SIN(RADIANS(J17-90))</f>
        <v>1.0716535899579935</v>
      </c>
      <c r="O17" s="10" t="s">
        <v>4</v>
      </c>
      <c r="P17" s="11">
        <f>'Dashboard Configuration Page'!O34</f>
        <v>1.0169999999999999</v>
      </c>
      <c r="R17" s="17" t="str">
        <f ca="1">IF(R15&gt;1,CHAR(241),CHAR(242))</f>
        <v>ñ</v>
      </c>
    </row>
    <row r="18" spans="1:20" x14ac:dyDescent="0.2">
      <c r="A18" s="12" t="s">
        <v>29</v>
      </c>
      <c r="B18" s="11">
        <f>((B$16-B$15)/5)+B$15</f>
        <v>2</v>
      </c>
      <c r="E18" s="11">
        <f ca="1">E15</f>
        <v>90.450849718747364</v>
      </c>
      <c r="F18" s="11">
        <f ca="1">F15</f>
        <v>29.389262614623661</v>
      </c>
      <c r="H18" s="12" t="s">
        <v>29</v>
      </c>
      <c r="I18" s="11">
        <f>((I$16-I$15)/5)+I$15</f>
        <v>10</v>
      </c>
      <c r="L18" s="11">
        <f ca="1">L15</f>
        <v>76.791339748949838</v>
      </c>
      <c r="M18" s="11">
        <f ca="1">M15</f>
        <v>42.216396275100749</v>
      </c>
      <c r="O18" s="12" t="s">
        <v>29</v>
      </c>
      <c r="P18" s="11">
        <f>(P$5-P$4)/5</f>
        <v>0</v>
      </c>
      <c r="R18" s="11"/>
    </row>
    <row r="19" spans="1:20" x14ac:dyDescent="0.2">
      <c r="A19" s="12" t="s">
        <v>30</v>
      </c>
      <c r="B19" s="11">
        <f>((B$16-B$15)*2/5)+B$15</f>
        <v>4</v>
      </c>
      <c r="E19" s="11">
        <v>50</v>
      </c>
      <c r="F19" s="11">
        <v>0</v>
      </c>
      <c r="H19" s="12" t="s">
        <v>30</v>
      </c>
      <c r="I19" s="11">
        <f>((I$16-I$15)*2/5)+I$15</f>
        <v>20</v>
      </c>
      <c r="L19" s="11">
        <v>50</v>
      </c>
      <c r="M19" s="11">
        <v>0</v>
      </c>
      <c r="O19" s="12" t="s">
        <v>30</v>
      </c>
      <c r="P19" s="11">
        <f>(P$5-P$4)*2/5</f>
        <v>0</v>
      </c>
      <c r="R19" s="11"/>
    </row>
    <row r="20" spans="1:20" x14ac:dyDescent="0.2">
      <c r="A20" s="12" t="s">
        <v>31</v>
      </c>
      <c r="B20" s="11">
        <f>((B$16-B$15)*3/5) + B$15</f>
        <v>6</v>
      </c>
      <c r="E20" s="11"/>
      <c r="F20" s="11"/>
      <c r="H20" s="12" t="s">
        <v>31</v>
      </c>
      <c r="I20" s="11">
        <f>((I$16-I$15)*3/5) + I$15</f>
        <v>30</v>
      </c>
      <c r="L20" s="11"/>
      <c r="M20" s="11"/>
      <c r="O20" s="12" t="s">
        <v>31</v>
      </c>
      <c r="P20" s="11">
        <f>(P$5-P$4)*3/5</f>
        <v>0</v>
      </c>
      <c r="Q20" s="12"/>
      <c r="R20" s="11"/>
      <c r="S20" s="11"/>
    </row>
    <row r="21" spans="1:20" x14ac:dyDescent="0.2">
      <c r="A21" s="12" t="s">
        <v>32</v>
      </c>
      <c r="B21" s="11">
        <f>((B$16-B$15)*4/5) + B$15</f>
        <v>8</v>
      </c>
      <c r="E21" s="11"/>
      <c r="F21" s="11"/>
      <c r="H21" s="12" t="s">
        <v>32</v>
      </c>
      <c r="I21" s="11">
        <f>((I$16-I$15)*4/5) + I$15</f>
        <v>40</v>
      </c>
      <c r="L21" s="11"/>
      <c r="M21" s="11"/>
      <c r="O21" s="12" t="s">
        <v>32</v>
      </c>
      <c r="P21" s="11">
        <f>(P$5-P$4)*4/5</f>
        <v>0</v>
      </c>
      <c r="Q21" s="12"/>
      <c r="R21" s="11"/>
      <c r="S21" s="11"/>
    </row>
    <row r="22" spans="1:20" ht="6.75" customHeight="1" x14ac:dyDescent="0.2"/>
    <row r="23" spans="1:20" x14ac:dyDescent="0.2">
      <c r="A23" s="10" t="s">
        <v>43</v>
      </c>
      <c r="H23" s="10" t="s">
        <v>44</v>
      </c>
      <c r="L23" s="13"/>
      <c r="M23" s="13"/>
      <c r="O23" s="10" t="s">
        <v>48</v>
      </c>
      <c r="S23" s="13"/>
      <c r="T23" s="13"/>
    </row>
    <row r="24" spans="1:20" ht="6" customHeight="1" x14ac:dyDescent="0.2">
      <c r="A24" s="10"/>
      <c r="H24" s="10"/>
      <c r="L24" s="13"/>
      <c r="M24" s="13"/>
      <c r="O24" s="10"/>
      <c r="S24" s="13"/>
      <c r="T24" s="13"/>
    </row>
    <row r="25" spans="1:20" x14ac:dyDescent="0.2">
      <c r="B25" s="14" t="s">
        <v>9</v>
      </c>
      <c r="C25" s="14" t="s">
        <v>8</v>
      </c>
      <c r="E25" s="14" t="s">
        <v>0</v>
      </c>
      <c r="F25" s="14" t="s">
        <v>1</v>
      </c>
      <c r="I25" s="14" t="s">
        <v>9</v>
      </c>
      <c r="J25" s="14" t="s">
        <v>8</v>
      </c>
      <c r="L25" s="14" t="s">
        <v>0</v>
      </c>
      <c r="M25" s="14" t="s">
        <v>1</v>
      </c>
      <c r="P25" s="14" t="s">
        <v>9</v>
      </c>
      <c r="Q25" s="14" t="s">
        <v>0</v>
      </c>
      <c r="R25" s="14" t="s">
        <v>1</v>
      </c>
    </row>
    <row r="26" spans="1:20" x14ac:dyDescent="0.2">
      <c r="A26" s="10" t="s">
        <v>2</v>
      </c>
      <c r="B26" s="11">
        <f>'Dashboard Configuration Page'!E48</f>
        <v>0</v>
      </c>
      <c r="C26" s="11">
        <v>0</v>
      </c>
      <c r="E26" s="11">
        <f ca="1">50-(50*COS(RADIANS(C28)))</f>
        <v>87.505553481522981</v>
      </c>
      <c r="F26" s="11">
        <f ca="1">50*SIN(RADIANS(C28))</f>
        <v>33.065593266182589</v>
      </c>
      <c r="H26" s="10" t="s">
        <v>2</v>
      </c>
      <c r="I26" s="11">
        <f>'Dashboard Configuration Page'!J48</f>
        <v>0</v>
      </c>
      <c r="J26" s="11">
        <v>0</v>
      </c>
      <c r="L26" s="11">
        <f ca="1">50-(50*COS(RADIANS(J28)))</f>
        <v>5.8854386782523349</v>
      </c>
      <c r="M26" s="11">
        <f ca="1">50*SIN(RADIANS(J28))</f>
        <v>23.535196608266627</v>
      </c>
      <c r="O26" s="10" t="s">
        <v>2</v>
      </c>
      <c r="P26" s="11">
        <f>'Dashboard Configuration Page'!O48</f>
        <v>0</v>
      </c>
      <c r="Q26" s="11">
        <v>0</v>
      </c>
      <c r="R26" s="15">
        <f ca="1">IF(B77=1,'Dashboard Configuration Page'!O46,RAND())</f>
        <v>0.25925925925925924</v>
      </c>
      <c r="S26" s="16">
        <f ca="1">R26</f>
        <v>0.25925925925925924</v>
      </c>
    </row>
    <row r="27" spans="1:20" x14ac:dyDescent="0.2">
      <c r="A27" s="10" t="s">
        <v>3</v>
      </c>
      <c r="B27" s="11">
        <f>'Dashboard Configuration Page'!E50</f>
        <v>10</v>
      </c>
      <c r="C27" s="11">
        <v>180</v>
      </c>
      <c r="E27" s="11">
        <f ca="1">50-(2*COS(RADIANS(C28+90)))</f>
        <v>51.322623730647301</v>
      </c>
      <c r="F27" s="11">
        <f ca="1">2*SIN(RADIANS(C28+90))</f>
        <v>-1.500222139260919</v>
      </c>
      <c r="H27" s="10" t="s">
        <v>3</v>
      </c>
      <c r="I27" s="11">
        <f>'Dashboard Configuration Page'!J50</f>
        <v>50</v>
      </c>
      <c r="J27" s="11">
        <v>180</v>
      </c>
      <c r="L27" s="11">
        <f ca="1">50-(2*COS(RADIANS(J28+90)))</f>
        <v>50.941407864330664</v>
      </c>
      <c r="M27" s="11">
        <f ca="1">2*SIN(RADIANS(J28+90))</f>
        <v>1.7645824528699066</v>
      </c>
      <c r="O27" s="10" t="s">
        <v>3</v>
      </c>
      <c r="P27" s="11">
        <f>'Dashboard Configuration Page'!O50</f>
        <v>100</v>
      </c>
      <c r="R27" s="11"/>
    </row>
    <row r="28" spans="1:20" x14ac:dyDescent="0.2">
      <c r="A28" s="10" t="s">
        <v>4</v>
      </c>
      <c r="B28" s="11">
        <f ca="1">IF(B77=1,'Dashboard Configuration Page'!E46,RAND()*10)</f>
        <v>7.7</v>
      </c>
      <c r="C28" s="11">
        <f ca="1">((B28-B26)/(B27-B26))*180</f>
        <v>138.6</v>
      </c>
      <c r="E28" s="11">
        <f ca="1">50-(2*COS(RADIANS(C28-90)))</f>
        <v>48.677376269352699</v>
      </c>
      <c r="F28" s="11">
        <f ca="1">2*SIN(RADIANS(C28-90))</f>
        <v>1.500222139260919</v>
      </c>
      <c r="H28" s="10" t="s">
        <v>4</v>
      </c>
      <c r="I28" s="11">
        <f ca="1">IF(B77=1,'Dashboard Configuration Page'!J46,RAND()*50)</f>
        <v>7.8</v>
      </c>
      <c r="J28" s="11">
        <f ca="1">((I28-I26)/(I27-I26))*180</f>
        <v>28.08</v>
      </c>
      <c r="L28" s="11">
        <f ca="1">50-(2*COS(RADIANS(J28-90)))</f>
        <v>49.058592135669336</v>
      </c>
      <c r="M28" s="11">
        <f ca="1">2*SIN(RADIANS(J28-90))</f>
        <v>-1.7645824528699066</v>
      </c>
      <c r="O28" s="10" t="s">
        <v>4</v>
      </c>
      <c r="P28" s="11">
        <f>'Dashboard Configuration Page'!O46</f>
        <v>0.25925925925925924</v>
      </c>
      <c r="R28" s="17" t="str">
        <f ca="1">IF(R26&gt;1,CHAR(241),CHAR(242))</f>
        <v>ò</v>
      </c>
    </row>
    <row r="29" spans="1:20" x14ac:dyDescent="0.2">
      <c r="A29" s="12" t="s">
        <v>29</v>
      </c>
      <c r="B29" s="11">
        <f>((B$27-B$26)/5)+B$26</f>
        <v>2</v>
      </c>
      <c r="E29" s="11">
        <f ca="1">E26</f>
        <v>87.505553481522981</v>
      </c>
      <c r="F29" s="11">
        <f ca="1">F26</f>
        <v>33.065593266182589</v>
      </c>
      <c r="H29" s="12" t="s">
        <v>29</v>
      </c>
      <c r="I29" s="11">
        <f>((I$27-I$26)/5)+I$26</f>
        <v>10</v>
      </c>
      <c r="L29" s="11">
        <f ca="1">L26</f>
        <v>5.8854386782523349</v>
      </c>
      <c r="M29" s="11">
        <f ca="1">M26</f>
        <v>23.535196608266627</v>
      </c>
      <c r="O29" s="12" t="s">
        <v>29</v>
      </c>
      <c r="P29" s="11">
        <f>(P$5-P$4)/5</f>
        <v>0</v>
      </c>
      <c r="R29" s="11"/>
    </row>
    <row r="30" spans="1:20" x14ac:dyDescent="0.2">
      <c r="A30" s="12" t="s">
        <v>30</v>
      </c>
      <c r="B30" s="11">
        <f>((B$27-B$26)*2/5)+B$26</f>
        <v>4</v>
      </c>
      <c r="E30" s="11">
        <v>50</v>
      </c>
      <c r="F30" s="11">
        <v>0</v>
      </c>
      <c r="H30" s="12" t="s">
        <v>30</v>
      </c>
      <c r="I30" s="11">
        <f>((I$27-I$26)*2/5)+I$26</f>
        <v>20</v>
      </c>
      <c r="L30" s="11">
        <v>50</v>
      </c>
      <c r="M30" s="11">
        <v>0</v>
      </c>
      <c r="O30" s="12" t="s">
        <v>30</v>
      </c>
      <c r="P30" s="11">
        <f>(P$5-P$4)*2/5</f>
        <v>0</v>
      </c>
      <c r="R30" s="11"/>
    </row>
    <row r="31" spans="1:20" x14ac:dyDescent="0.2">
      <c r="A31" s="12" t="s">
        <v>31</v>
      </c>
      <c r="B31" s="11">
        <f>((B$27-B$26)*3/5) + B$26</f>
        <v>6</v>
      </c>
      <c r="E31" s="11"/>
      <c r="F31" s="11"/>
      <c r="H31" s="12" t="s">
        <v>31</v>
      </c>
      <c r="I31" s="11">
        <f>((I$27-I$26)*3/5) + I$26</f>
        <v>30</v>
      </c>
      <c r="L31" s="11"/>
      <c r="M31" s="11"/>
      <c r="O31" s="12" t="s">
        <v>31</v>
      </c>
      <c r="P31" s="11">
        <f>(P$5-P$4)*3/5</f>
        <v>0</v>
      </c>
      <c r="Q31" s="12"/>
      <c r="R31" s="11"/>
      <c r="S31" s="11"/>
    </row>
    <row r="32" spans="1:20" x14ac:dyDescent="0.2">
      <c r="A32" s="12" t="s">
        <v>32</v>
      </c>
      <c r="B32" s="11">
        <f>((B$27-B$26)*4/5) + B$26</f>
        <v>8</v>
      </c>
      <c r="E32" s="11"/>
      <c r="F32" s="11"/>
      <c r="H32" s="12" t="s">
        <v>32</v>
      </c>
      <c r="I32" s="11">
        <f>((I$27-I$26)*4/5) + I$26</f>
        <v>40</v>
      </c>
      <c r="L32" s="11"/>
      <c r="M32" s="11"/>
      <c r="O32" s="12" t="s">
        <v>32</v>
      </c>
      <c r="P32" s="11">
        <f>(P$5-P$4)*4/5</f>
        <v>0</v>
      </c>
      <c r="Q32" s="12"/>
      <c r="R32" s="11"/>
      <c r="S32" s="11"/>
    </row>
    <row r="33" spans="1:20" ht="6.75" customHeight="1" x14ac:dyDescent="0.2"/>
    <row r="34" spans="1:20" x14ac:dyDescent="0.2">
      <c r="A34" s="10" t="s">
        <v>45</v>
      </c>
      <c r="H34" s="10" t="s">
        <v>46</v>
      </c>
      <c r="L34" s="13"/>
      <c r="M34" s="13"/>
      <c r="O34" s="10" t="s">
        <v>49</v>
      </c>
      <c r="S34" s="13"/>
      <c r="T34" s="13"/>
    </row>
    <row r="35" spans="1:20" ht="6" customHeight="1" x14ac:dyDescent="0.2">
      <c r="A35" s="10"/>
      <c r="H35" s="10"/>
      <c r="L35" s="13"/>
      <c r="M35" s="13"/>
      <c r="O35" s="10"/>
      <c r="S35" s="13"/>
      <c r="T35" s="13"/>
    </row>
    <row r="36" spans="1:20" x14ac:dyDescent="0.2">
      <c r="B36" s="14" t="s">
        <v>9</v>
      </c>
      <c r="C36" s="14" t="s">
        <v>8</v>
      </c>
      <c r="E36" s="14" t="s">
        <v>0</v>
      </c>
      <c r="F36" s="14" t="s">
        <v>1</v>
      </c>
      <c r="I36" s="14" t="s">
        <v>9</v>
      </c>
      <c r="J36" s="14" t="s">
        <v>8</v>
      </c>
      <c r="L36" s="14" t="s">
        <v>0</v>
      </c>
      <c r="M36" s="14" t="s">
        <v>1</v>
      </c>
      <c r="P36" s="14" t="s">
        <v>9</v>
      </c>
      <c r="Q36" s="14" t="s">
        <v>0</v>
      </c>
      <c r="R36" s="14" t="s">
        <v>1</v>
      </c>
    </row>
    <row r="37" spans="1:20" x14ac:dyDescent="0.2">
      <c r="A37" s="10" t="s">
        <v>2</v>
      </c>
      <c r="B37" s="11">
        <f>'Dashboard Configuration Page'!E60</f>
        <v>0</v>
      </c>
      <c r="C37" s="11">
        <v>0</v>
      </c>
      <c r="E37" s="11">
        <f ca="1">50-(50*COS(RADIANS(C39)))</f>
        <v>97.552825814757682</v>
      </c>
      <c r="F37" s="11">
        <f ca="1">50*SIN(RADIANS(C39))</f>
        <v>15.450849718747376</v>
      </c>
      <c r="H37" s="10" t="s">
        <v>2</v>
      </c>
      <c r="I37" s="11">
        <f>'Dashboard Configuration Page'!J60</f>
        <v>0</v>
      </c>
      <c r="J37" s="11">
        <v>0</v>
      </c>
      <c r="L37" s="11">
        <f ca="1">50-(50*COS(RADIANS(J39)))</f>
        <v>90.265394285556084</v>
      </c>
      <c r="M37" s="11">
        <f ca="1">50*SIN(RADIANS(J39))</f>
        <v>29.642841008052969</v>
      </c>
      <c r="O37" s="10" t="s">
        <v>2</v>
      </c>
      <c r="P37" s="11">
        <f>'Dashboard Configuration Page'!O60</f>
        <v>0</v>
      </c>
      <c r="Q37" s="11">
        <v>0</v>
      </c>
      <c r="R37" s="15">
        <f ca="1">IF(B77=1,'Dashboard Configuration Page'!O58,RAND())</f>
        <v>0</v>
      </c>
      <c r="S37" s="16">
        <f ca="1">R37</f>
        <v>0</v>
      </c>
    </row>
    <row r="38" spans="1:20" x14ac:dyDescent="0.2">
      <c r="A38" s="10" t="s">
        <v>3</v>
      </c>
      <c r="B38" s="11">
        <f>'Dashboard Configuration Page'!E62</f>
        <v>10</v>
      </c>
      <c r="C38" s="11">
        <v>180</v>
      </c>
      <c r="E38" s="11">
        <f ca="1">50-(2*COS(RADIANS(C39+90)))</f>
        <v>50.618033988749893</v>
      </c>
      <c r="F38" s="11">
        <f ca="1">2*SIN(RADIANS(C39+90))</f>
        <v>-1.9021130325903071</v>
      </c>
      <c r="H38" s="10" t="s">
        <v>3</v>
      </c>
      <c r="I38" s="11">
        <f>'Dashboard Configuration Page'!J62</f>
        <v>50</v>
      </c>
      <c r="J38" s="11">
        <v>180</v>
      </c>
      <c r="L38" s="11">
        <f ca="1">50-(2*COS(RADIANS(J39+90)))</f>
        <v>51.18571364032212</v>
      </c>
      <c r="M38" s="11">
        <f ca="1">2*SIN(RADIANS(J39+90))</f>
        <v>-1.6106157714222431</v>
      </c>
      <c r="O38" s="10" t="s">
        <v>3</v>
      </c>
      <c r="P38" s="11">
        <f>'Dashboard Configuration Page'!O62</f>
        <v>100</v>
      </c>
      <c r="R38" s="11"/>
    </row>
    <row r="39" spans="1:20" x14ac:dyDescent="0.2">
      <c r="A39" s="10" t="s">
        <v>4</v>
      </c>
      <c r="B39" s="11">
        <f ca="1">IF(B77=1,'Dashboard Configuration Page'!E58,RAND()*10)</f>
        <v>9</v>
      </c>
      <c r="C39" s="11">
        <f ca="1">((B39-B37)/(B38-B37))*180</f>
        <v>162</v>
      </c>
      <c r="E39" s="11">
        <f ca="1">50-(2*COS(RADIANS(C39-90)))</f>
        <v>49.381966011250107</v>
      </c>
      <c r="F39" s="11">
        <f ca="1">2*SIN(RADIANS(C39-90))</f>
        <v>1.9021130325903071</v>
      </c>
      <c r="H39" s="10" t="s">
        <v>4</v>
      </c>
      <c r="I39" s="11">
        <f ca="1">IF(B77=1,'Dashboard Configuration Page'!J58,RAND()*50)</f>
        <v>39.9</v>
      </c>
      <c r="J39" s="11">
        <f ca="1">((I39-I37)/(I38-I37))*180</f>
        <v>143.63999999999999</v>
      </c>
      <c r="L39" s="11">
        <f ca="1">50-(2*COS(RADIANS(J39-90)))</f>
        <v>48.81428635967788</v>
      </c>
      <c r="M39" s="11">
        <f ca="1">2*SIN(RADIANS(J39-90))</f>
        <v>1.6106157714222438</v>
      </c>
      <c r="O39" s="10" t="s">
        <v>4</v>
      </c>
      <c r="P39" s="11">
        <f>'Dashboard Configuration Page'!O58</f>
        <v>0</v>
      </c>
      <c r="R39" s="17" t="str">
        <f ca="1">IF(R37&gt;1,CHAR(241),CHAR(242))</f>
        <v>ò</v>
      </c>
    </row>
    <row r="40" spans="1:20" x14ac:dyDescent="0.2">
      <c r="A40" s="12" t="s">
        <v>29</v>
      </c>
      <c r="B40" s="11">
        <f>((B$38-B$37)/5)+B$37</f>
        <v>2</v>
      </c>
      <c r="E40" s="11">
        <f ca="1">E37</f>
        <v>97.552825814757682</v>
      </c>
      <c r="F40" s="11">
        <f ca="1">F37</f>
        <v>15.450849718747376</v>
      </c>
      <c r="H40" s="12" t="s">
        <v>29</v>
      </c>
      <c r="I40" s="11">
        <f>((I$38-I$37)/5)+I$37</f>
        <v>10</v>
      </c>
      <c r="L40" s="11">
        <f ca="1">L37</f>
        <v>90.265394285556084</v>
      </c>
      <c r="M40" s="11">
        <f ca="1">M37</f>
        <v>29.642841008052969</v>
      </c>
      <c r="O40" s="12" t="s">
        <v>29</v>
      </c>
      <c r="P40" s="11">
        <f>(P$5-P$4)/5</f>
        <v>0</v>
      </c>
      <c r="R40" s="11"/>
    </row>
    <row r="41" spans="1:20" x14ac:dyDescent="0.2">
      <c r="A41" s="12" t="s">
        <v>30</v>
      </c>
      <c r="B41" s="11">
        <f>((B$38-B$37)*2/5)+B$37</f>
        <v>4</v>
      </c>
      <c r="E41" s="11">
        <v>50</v>
      </c>
      <c r="F41" s="11">
        <v>0</v>
      </c>
      <c r="H41" s="12" t="s">
        <v>30</v>
      </c>
      <c r="I41" s="11">
        <f>((I$38-I$37)*2/5)+I$37</f>
        <v>20</v>
      </c>
      <c r="L41" s="11">
        <v>50</v>
      </c>
      <c r="M41" s="11">
        <v>0</v>
      </c>
      <c r="O41" s="12" t="s">
        <v>30</v>
      </c>
      <c r="P41" s="11">
        <f>(P$5-P$4)*2/5</f>
        <v>0</v>
      </c>
      <c r="R41" s="11"/>
    </row>
    <row r="42" spans="1:20" x14ac:dyDescent="0.2">
      <c r="A42" s="12" t="s">
        <v>31</v>
      </c>
      <c r="B42" s="11">
        <f>((B$38-B$37)*3/5) + B$37</f>
        <v>6</v>
      </c>
      <c r="E42" s="11"/>
      <c r="F42" s="11"/>
      <c r="H42" s="12" t="s">
        <v>31</v>
      </c>
      <c r="I42" s="11">
        <f>((I$38-I$37)*3/5) + I$37</f>
        <v>30</v>
      </c>
      <c r="L42" s="11"/>
      <c r="M42" s="11"/>
      <c r="O42" s="12" t="s">
        <v>31</v>
      </c>
      <c r="P42" s="11">
        <f>(P$5-P$4)*3/5</f>
        <v>0</v>
      </c>
      <c r="Q42" s="12"/>
      <c r="R42" s="11"/>
      <c r="S42" s="11"/>
    </row>
    <row r="43" spans="1:20" x14ac:dyDescent="0.2">
      <c r="A43" s="12" t="s">
        <v>32</v>
      </c>
      <c r="B43" s="11">
        <f>((B$38-B$37)*4/5) + B$37</f>
        <v>8</v>
      </c>
      <c r="E43" s="11"/>
      <c r="F43" s="11"/>
      <c r="H43" s="12" t="s">
        <v>32</v>
      </c>
      <c r="I43" s="11">
        <f>((I$38-I$37)*4/5) + I$37</f>
        <v>40</v>
      </c>
      <c r="L43" s="11"/>
      <c r="M43" s="11"/>
      <c r="O43" s="12" t="s">
        <v>32</v>
      </c>
      <c r="P43" s="11">
        <f>(P$5-P$4)*4/5</f>
        <v>0</v>
      </c>
      <c r="Q43" s="12"/>
      <c r="R43" s="11"/>
      <c r="S43" s="11"/>
    </row>
    <row r="44" spans="1:20" ht="6.75" customHeight="1" x14ac:dyDescent="0.2"/>
    <row r="45" spans="1:20" x14ac:dyDescent="0.2">
      <c r="A45" s="10"/>
      <c r="H45" s="10"/>
      <c r="L45" s="13"/>
      <c r="M45" s="13"/>
      <c r="O45" s="10"/>
      <c r="S45" s="13"/>
      <c r="T45" s="13"/>
    </row>
    <row r="46" spans="1:20" x14ac:dyDescent="0.2">
      <c r="A46" s="10"/>
      <c r="H46" s="10"/>
      <c r="L46" s="13"/>
      <c r="M46" s="13"/>
      <c r="O46" s="10"/>
      <c r="S46" s="13"/>
      <c r="T46" s="13"/>
    </row>
    <row r="47" spans="1:20" x14ac:dyDescent="0.2">
      <c r="A47" s="10"/>
      <c r="H47" s="10"/>
      <c r="L47" s="13"/>
      <c r="M47" s="13"/>
      <c r="O47" s="10"/>
      <c r="S47" s="13"/>
      <c r="T47" s="13"/>
    </row>
    <row r="48" spans="1:20" x14ac:dyDescent="0.2">
      <c r="A48" s="10"/>
      <c r="H48" s="10"/>
      <c r="L48" s="13"/>
      <c r="M48" s="13"/>
      <c r="O48" s="10"/>
      <c r="S48" s="13"/>
      <c r="T48" s="13"/>
    </row>
    <row r="49" spans="1:20" x14ac:dyDescent="0.2">
      <c r="A49" s="10"/>
      <c r="H49" s="10"/>
      <c r="L49" s="13"/>
      <c r="M49" s="13"/>
      <c r="O49" s="10"/>
      <c r="S49" s="13"/>
      <c r="T49" s="13"/>
    </row>
    <row r="50" spans="1:20" x14ac:dyDescent="0.2">
      <c r="A50" s="10"/>
      <c r="H50" s="10"/>
      <c r="L50" s="13"/>
      <c r="M50" s="13"/>
      <c r="O50" s="10"/>
      <c r="S50" s="13"/>
      <c r="T50" s="13"/>
    </row>
    <row r="51" spans="1:20" x14ac:dyDescent="0.2">
      <c r="A51" s="10"/>
      <c r="H51" s="10"/>
      <c r="L51" s="13"/>
      <c r="M51" s="13"/>
      <c r="O51" s="10"/>
      <c r="S51" s="13"/>
      <c r="T51" s="13"/>
    </row>
    <row r="52" spans="1:20" x14ac:dyDescent="0.2">
      <c r="A52" s="10"/>
      <c r="H52" s="10"/>
      <c r="L52" s="13"/>
      <c r="M52" s="13"/>
      <c r="O52" s="10"/>
      <c r="S52" s="13"/>
      <c r="T52" s="13"/>
    </row>
    <row r="53" spans="1:20" x14ac:dyDescent="0.2">
      <c r="A53" s="10"/>
      <c r="H53" s="10"/>
      <c r="L53" s="13"/>
      <c r="M53" s="13"/>
      <c r="O53" s="10"/>
      <c r="S53" s="13"/>
      <c r="T53" s="13"/>
    </row>
    <row r="54" spans="1:20" x14ac:dyDescent="0.2">
      <c r="A54" s="10"/>
      <c r="H54" s="10"/>
      <c r="L54" s="13"/>
      <c r="M54" s="13"/>
      <c r="O54" s="10"/>
      <c r="S54" s="13"/>
      <c r="T54" s="13"/>
    </row>
    <row r="55" spans="1:20" x14ac:dyDescent="0.2">
      <c r="A55" s="10"/>
      <c r="H55" s="10"/>
      <c r="L55" s="13"/>
      <c r="M55" s="13"/>
      <c r="O55" s="10"/>
      <c r="S55" s="13"/>
      <c r="T55" s="13"/>
    </row>
    <row r="56" spans="1:20" x14ac:dyDescent="0.2">
      <c r="A56" s="10"/>
      <c r="H56" s="10"/>
      <c r="L56" s="13"/>
      <c r="M56" s="13"/>
      <c r="O56" s="10"/>
      <c r="S56" s="13"/>
      <c r="T56" s="13"/>
    </row>
    <row r="57" spans="1:20" x14ac:dyDescent="0.2">
      <c r="A57" s="10"/>
      <c r="H57" s="10"/>
      <c r="L57" s="13"/>
      <c r="M57" s="13"/>
      <c r="O57" s="10"/>
      <c r="S57" s="13"/>
      <c r="T57" s="13"/>
    </row>
    <row r="58" spans="1:20" x14ac:dyDescent="0.2">
      <c r="A58" s="10"/>
      <c r="H58" s="10"/>
      <c r="L58" s="13"/>
      <c r="M58" s="13"/>
      <c r="O58" s="10"/>
      <c r="S58" s="13"/>
      <c r="T58" s="13"/>
    </row>
    <row r="59" spans="1:20" x14ac:dyDescent="0.2">
      <c r="A59" s="10"/>
      <c r="H59" s="10"/>
      <c r="L59" s="13"/>
      <c r="M59" s="13"/>
      <c r="O59" s="10"/>
      <c r="S59" s="13"/>
      <c r="T59" s="13"/>
    </row>
    <row r="60" spans="1:20" x14ac:dyDescent="0.2">
      <c r="A60" s="10"/>
      <c r="H60" s="10"/>
      <c r="L60" s="13"/>
      <c r="M60" s="13"/>
      <c r="O60" s="10"/>
      <c r="S60" s="13"/>
      <c r="T60" s="13"/>
    </row>
    <row r="61" spans="1:20" x14ac:dyDescent="0.2">
      <c r="A61" s="10"/>
      <c r="H61" s="10"/>
      <c r="L61" s="13"/>
      <c r="M61" s="13"/>
      <c r="O61" s="10"/>
      <c r="S61" s="13"/>
      <c r="T61" s="13"/>
    </row>
    <row r="62" spans="1:20" x14ac:dyDescent="0.2">
      <c r="A62" s="10"/>
      <c r="H62" s="10"/>
      <c r="L62" s="13"/>
      <c r="M62" s="13"/>
      <c r="O62" s="10"/>
      <c r="S62" s="13"/>
      <c r="T62" s="13"/>
    </row>
    <row r="63" spans="1:20" x14ac:dyDescent="0.2">
      <c r="A63" s="10"/>
      <c r="H63" s="10"/>
      <c r="L63" s="13"/>
      <c r="M63" s="13"/>
      <c r="O63" s="10"/>
      <c r="S63" s="13"/>
      <c r="T63" s="13"/>
    </row>
    <row r="64" spans="1:20" x14ac:dyDescent="0.2">
      <c r="A64" s="10"/>
      <c r="H64" s="10"/>
      <c r="L64" s="13"/>
      <c r="M64" s="13"/>
      <c r="O64" s="10"/>
      <c r="S64" s="13"/>
      <c r="T64" s="13"/>
    </row>
    <row r="65" spans="1:20" x14ac:dyDescent="0.2">
      <c r="A65" s="10"/>
      <c r="H65" s="10"/>
      <c r="L65" s="13"/>
      <c r="M65" s="13"/>
      <c r="O65" s="10"/>
      <c r="S65" s="13"/>
      <c r="T65" s="13"/>
    </row>
    <row r="66" spans="1:20" x14ac:dyDescent="0.2">
      <c r="A66" s="10"/>
      <c r="H66" s="10"/>
      <c r="L66" s="13"/>
      <c r="M66" s="13"/>
      <c r="O66" s="10"/>
      <c r="S66" s="13"/>
      <c r="T66" s="13"/>
    </row>
    <row r="67" spans="1:20" x14ac:dyDescent="0.2">
      <c r="A67" s="10"/>
      <c r="H67" s="10"/>
      <c r="L67" s="13"/>
      <c r="M67" s="13"/>
      <c r="O67" s="10"/>
      <c r="S67" s="13"/>
      <c r="T67" s="13"/>
    </row>
    <row r="68" spans="1:20" x14ac:dyDescent="0.2">
      <c r="A68" s="10"/>
      <c r="E68" s="11"/>
      <c r="F68" s="11"/>
      <c r="H68" s="10"/>
      <c r="L68" s="11"/>
      <c r="M68" s="11"/>
      <c r="O68" s="10"/>
      <c r="S68" s="11"/>
      <c r="T68" s="11"/>
    </row>
    <row r="69" spans="1:20" x14ac:dyDescent="0.2">
      <c r="E69" s="11"/>
      <c r="F69" s="11"/>
      <c r="L69" s="11"/>
      <c r="M69" s="11"/>
      <c r="S69" s="11"/>
      <c r="T69" s="11"/>
    </row>
    <row r="70" spans="1:20" x14ac:dyDescent="0.2">
      <c r="E70" s="11"/>
      <c r="F70" s="11"/>
      <c r="L70" s="11"/>
      <c r="M70" s="11"/>
      <c r="S70" s="11"/>
      <c r="T70" s="11"/>
    </row>
    <row r="71" spans="1:20" ht="6.75" customHeight="1" x14ac:dyDescent="0.2"/>
    <row r="72" spans="1:20" x14ac:dyDescent="0.2">
      <c r="A72" s="10" t="s">
        <v>22</v>
      </c>
    </row>
    <row r="73" spans="1:20" x14ac:dyDescent="0.2">
      <c r="A73" s="12" t="s">
        <v>23</v>
      </c>
      <c r="B73" s="12" t="str">
        <f>'Dashboard Configuration Page'!M11</f>
        <v>Enter Registered Email Address Here…</v>
      </c>
    </row>
    <row r="74" spans="1:20" x14ac:dyDescent="0.2">
      <c r="A74" s="12" t="s">
        <v>25</v>
      </c>
      <c r="B74" s="18" t="str">
        <f>'Dashboard Configuration Page'!M13</f>
        <v>17CB1FD</v>
      </c>
    </row>
    <row r="75" spans="1:20" x14ac:dyDescent="0.2">
      <c r="A75" s="12" t="s">
        <v>24</v>
      </c>
      <c r="B75" s="18" t="str">
        <f>DEC2HEX(SUM(C80:C179))</f>
        <v>27F83EB</v>
      </c>
    </row>
    <row r="76" spans="1:20" x14ac:dyDescent="0.2">
      <c r="A76" s="12" t="s">
        <v>55</v>
      </c>
      <c r="B76" s="18" t="s">
        <v>56</v>
      </c>
    </row>
    <row r="77" spans="1:20" x14ac:dyDescent="0.2">
      <c r="A77" s="12" t="s">
        <v>57</v>
      </c>
      <c r="B77" s="18">
        <f>IF('Dashboard Configuration Page'!M13='Dashboard Calculations - Locked'!B76,1,0)</f>
        <v>1</v>
      </c>
    </row>
    <row r="78" spans="1:20" x14ac:dyDescent="0.2">
      <c r="A78" s="12" t="s">
        <v>26</v>
      </c>
      <c r="B78" s="18">
        <v>12345</v>
      </c>
    </row>
    <row r="80" spans="1:20" x14ac:dyDescent="0.2">
      <c r="A80" s="19">
        <v>1</v>
      </c>
      <c r="B80" s="19" t="str">
        <f t="shared" ref="B80:B111" si="0">MID($B$73,A80,1)</f>
        <v>E</v>
      </c>
      <c r="C80" s="19">
        <f>IF(MID($B$73,A80,1)="","",CODE(MID($B$73,A80,1))*$B$78)</f>
        <v>851805</v>
      </c>
    </row>
    <row r="81" spans="1:3" x14ac:dyDescent="0.2">
      <c r="A81" s="19">
        <v>2</v>
      </c>
      <c r="B81" s="19" t="str">
        <f t="shared" si="0"/>
        <v>n</v>
      </c>
      <c r="C81" s="19">
        <f t="shared" ref="C81:C144" si="1">IF(MID($B$73,A81,1)="","",CODE(MID($B$73,A81,1))*$B$78)</f>
        <v>1357950</v>
      </c>
    </row>
    <row r="82" spans="1:3" x14ac:dyDescent="0.2">
      <c r="A82" s="19">
        <v>3</v>
      </c>
      <c r="B82" s="19" t="str">
        <f t="shared" si="0"/>
        <v>t</v>
      </c>
      <c r="C82" s="19">
        <f t="shared" si="1"/>
        <v>1432020</v>
      </c>
    </row>
    <row r="83" spans="1:3" x14ac:dyDescent="0.2">
      <c r="A83" s="19">
        <v>4</v>
      </c>
      <c r="B83" s="19" t="str">
        <f t="shared" si="0"/>
        <v>e</v>
      </c>
      <c r="C83" s="19">
        <f t="shared" si="1"/>
        <v>1246845</v>
      </c>
    </row>
    <row r="84" spans="1:3" x14ac:dyDescent="0.2">
      <c r="A84" s="19">
        <v>5</v>
      </c>
      <c r="B84" s="19" t="str">
        <f t="shared" si="0"/>
        <v>r</v>
      </c>
      <c r="C84" s="19">
        <f t="shared" si="1"/>
        <v>1407330</v>
      </c>
    </row>
    <row r="85" spans="1:3" x14ac:dyDescent="0.2">
      <c r="A85" s="19">
        <v>6</v>
      </c>
      <c r="B85" s="19" t="str">
        <f t="shared" si="0"/>
        <v xml:space="preserve"> </v>
      </c>
      <c r="C85" s="19">
        <f t="shared" si="1"/>
        <v>395040</v>
      </c>
    </row>
    <row r="86" spans="1:3" x14ac:dyDescent="0.2">
      <c r="A86" s="19">
        <v>7</v>
      </c>
      <c r="B86" s="19" t="str">
        <f t="shared" si="0"/>
        <v>R</v>
      </c>
      <c r="C86" s="19">
        <f t="shared" si="1"/>
        <v>1012290</v>
      </c>
    </row>
    <row r="87" spans="1:3" x14ac:dyDescent="0.2">
      <c r="A87" s="19">
        <v>8</v>
      </c>
      <c r="B87" s="19" t="str">
        <f t="shared" si="0"/>
        <v>e</v>
      </c>
      <c r="C87" s="19">
        <f t="shared" si="1"/>
        <v>1246845</v>
      </c>
    </row>
    <row r="88" spans="1:3" x14ac:dyDescent="0.2">
      <c r="A88" s="19">
        <v>9</v>
      </c>
      <c r="B88" s="19" t="str">
        <f t="shared" si="0"/>
        <v>g</v>
      </c>
      <c r="C88" s="19">
        <f t="shared" si="1"/>
        <v>1271535</v>
      </c>
    </row>
    <row r="89" spans="1:3" x14ac:dyDescent="0.2">
      <c r="A89" s="19">
        <v>10</v>
      </c>
      <c r="B89" s="19" t="str">
        <f t="shared" si="0"/>
        <v>i</v>
      </c>
      <c r="C89" s="19">
        <f t="shared" si="1"/>
        <v>1296225</v>
      </c>
    </row>
    <row r="90" spans="1:3" x14ac:dyDescent="0.2">
      <c r="A90" s="19">
        <v>11</v>
      </c>
      <c r="B90" s="19" t="str">
        <f t="shared" si="0"/>
        <v>s</v>
      </c>
      <c r="C90" s="19">
        <f t="shared" si="1"/>
        <v>1419675</v>
      </c>
    </row>
    <row r="91" spans="1:3" x14ac:dyDescent="0.2">
      <c r="A91" s="19">
        <v>12</v>
      </c>
      <c r="B91" s="19" t="str">
        <f t="shared" si="0"/>
        <v>t</v>
      </c>
      <c r="C91" s="19">
        <f t="shared" si="1"/>
        <v>1432020</v>
      </c>
    </row>
    <row r="92" spans="1:3" x14ac:dyDescent="0.2">
      <c r="A92" s="19">
        <v>13</v>
      </c>
      <c r="B92" s="19" t="str">
        <f t="shared" si="0"/>
        <v>e</v>
      </c>
      <c r="C92" s="19">
        <f t="shared" si="1"/>
        <v>1246845</v>
      </c>
    </row>
    <row r="93" spans="1:3" x14ac:dyDescent="0.2">
      <c r="A93" s="19">
        <v>14</v>
      </c>
      <c r="B93" s="19" t="str">
        <f t="shared" si="0"/>
        <v>r</v>
      </c>
      <c r="C93" s="19">
        <f t="shared" si="1"/>
        <v>1407330</v>
      </c>
    </row>
    <row r="94" spans="1:3" x14ac:dyDescent="0.2">
      <c r="A94" s="19">
        <v>15</v>
      </c>
      <c r="B94" s="19" t="str">
        <f t="shared" si="0"/>
        <v>e</v>
      </c>
      <c r="C94" s="19">
        <f t="shared" si="1"/>
        <v>1246845</v>
      </c>
    </row>
    <row r="95" spans="1:3" x14ac:dyDescent="0.2">
      <c r="A95" s="19">
        <v>16</v>
      </c>
      <c r="B95" s="19" t="str">
        <f t="shared" si="0"/>
        <v>d</v>
      </c>
      <c r="C95" s="19">
        <f t="shared" si="1"/>
        <v>1234500</v>
      </c>
    </row>
    <row r="96" spans="1:3" x14ac:dyDescent="0.2">
      <c r="A96" s="19">
        <v>17</v>
      </c>
      <c r="B96" s="19" t="str">
        <f t="shared" si="0"/>
        <v xml:space="preserve"> </v>
      </c>
      <c r="C96" s="19">
        <f t="shared" si="1"/>
        <v>395040</v>
      </c>
    </row>
    <row r="97" spans="1:3" x14ac:dyDescent="0.2">
      <c r="A97" s="19">
        <v>18</v>
      </c>
      <c r="B97" s="19" t="str">
        <f t="shared" si="0"/>
        <v>E</v>
      </c>
      <c r="C97" s="19">
        <f t="shared" si="1"/>
        <v>851805</v>
      </c>
    </row>
    <row r="98" spans="1:3" x14ac:dyDescent="0.2">
      <c r="A98" s="19">
        <v>19</v>
      </c>
      <c r="B98" s="19" t="str">
        <f t="shared" si="0"/>
        <v>m</v>
      </c>
      <c r="C98" s="19">
        <f t="shared" si="1"/>
        <v>1345605</v>
      </c>
    </row>
    <row r="99" spans="1:3" x14ac:dyDescent="0.2">
      <c r="A99" s="19">
        <v>20</v>
      </c>
      <c r="B99" s="19" t="str">
        <f t="shared" si="0"/>
        <v>a</v>
      </c>
      <c r="C99" s="19">
        <f t="shared" si="1"/>
        <v>1197465</v>
      </c>
    </row>
    <row r="100" spans="1:3" x14ac:dyDescent="0.2">
      <c r="A100" s="19">
        <v>21</v>
      </c>
      <c r="B100" s="19" t="str">
        <f t="shared" si="0"/>
        <v>i</v>
      </c>
      <c r="C100" s="19">
        <f t="shared" si="1"/>
        <v>1296225</v>
      </c>
    </row>
    <row r="101" spans="1:3" x14ac:dyDescent="0.2">
      <c r="A101" s="19">
        <v>22</v>
      </c>
      <c r="B101" s="19" t="str">
        <f t="shared" si="0"/>
        <v>l</v>
      </c>
      <c r="C101" s="19">
        <f t="shared" si="1"/>
        <v>1333260</v>
      </c>
    </row>
    <row r="102" spans="1:3" x14ac:dyDescent="0.2">
      <c r="A102" s="19">
        <v>23</v>
      </c>
      <c r="B102" s="19" t="str">
        <f t="shared" si="0"/>
        <v xml:space="preserve"> </v>
      </c>
      <c r="C102" s="19">
        <f t="shared" si="1"/>
        <v>395040</v>
      </c>
    </row>
    <row r="103" spans="1:3" x14ac:dyDescent="0.2">
      <c r="A103" s="19">
        <v>24</v>
      </c>
      <c r="B103" s="19" t="str">
        <f t="shared" si="0"/>
        <v>A</v>
      </c>
      <c r="C103" s="19">
        <f t="shared" si="1"/>
        <v>802425</v>
      </c>
    </row>
    <row r="104" spans="1:3" x14ac:dyDescent="0.2">
      <c r="A104" s="19">
        <v>25</v>
      </c>
      <c r="B104" s="19" t="str">
        <f t="shared" si="0"/>
        <v>d</v>
      </c>
      <c r="C104" s="19">
        <f t="shared" si="1"/>
        <v>1234500</v>
      </c>
    </row>
    <row r="105" spans="1:3" x14ac:dyDescent="0.2">
      <c r="A105" s="19">
        <v>26</v>
      </c>
      <c r="B105" s="19" t="str">
        <f t="shared" si="0"/>
        <v>d</v>
      </c>
      <c r="C105" s="19">
        <f t="shared" si="1"/>
        <v>1234500</v>
      </c>
    </row>
    <row r="106" spans="1:3" x14ac:dyDescent="0.2">
      <c r="A106" s="19">
        <v>27</v>
      </c>
      <c r="B106" s="19" t="str">
        <f t="shared" si="0"/>
        <v>r</v>
      </c>
      <c r="C106" s="19">
        <f t="shared" si="1"/>
        <v>1407330</v>
      </c>
    </row>
    <row r="107" spans="1:3" x14ac:dyDescent="0.2">
      <c r="A107" s="19">
        <v>28</v>
      </c>
      <c r="B107" s="19" t="str">
        <f t="shared" si="0"/>
        <v>e</v>
      </c>
      <c r="C107" s="19">
        <f t="shared" si="1"/>
        <v>1246845</v>
      </c>
    </row>
    <row r="108" spans="1:3" x14ac:dyDescent="0.2">
      <c r="A108" s="19">
        <v>29</v>
      </c>
      <c r="B108" s="19" t="str">
        <f t="shared" si="0"/>
        <v>s</v>
      </c>
      <c r="C108" s="19">
        <f t="shared" si="1"/>
        <v>1419675</v>
      </c>
    </row>
    <row r="109" spans="1:3" x14ac:dyDescent="0.2">
      <c r="A109" s="19">
        <v>30</v>
      </c>
      <c r="B109" s="19" t="str">
        <f t="shared" si="0"/>
        <v>s</v>
      </c>
      <c r="C109" s="19">
        <f t="shared" si="1"/>
        <v>1419675</v>
      </c>
    </row>
    <row r="110" spans="1:3" x14ac:dyDescent="0.2">
      <c r="A110" s="19">
        <v>31</v>
      </c>
      <c r="B110" s="19" t="str">
        <f t="shared" si="0"/>
        <v xml:space="preserve"> </v>
      </c>
      <c r="C110" s="19">
        <f t="shared" si="1"/>
        <v>395040</v>
      </c>
    </row>
    <row r="111" spans="1:3" x14ac:dyDescent="0.2">
      <c r="A111" s="19">
        <v>32</v>
      </c>
      <c r="B111" s="19" t="str">
        <f t="shared" si="0"/>
        <v>H</v>
      </c>
      <c r="C111" s="19">
        <f t="shared" si="1"/>
        <v>888840</v>
      </c>
    </row>
    <row r="112" spans="1:3" x14ac:dyDescent="0.2">
      <c r="A112" s="19">
        <v>33</v>
      </c>
      <c r="B112" s="19" t="str">
        <f t="shared" ref="B112:B143" si="2">MID($B$73,A112,1)</f>
        <v>e</v>
      </c>
      <c r="C112" s="19">
        <f t="shared" si="1"/>
        <v>1246845</v>
      </c>
    </row>
    <row r="113" spans="1:3" x14ac:dyDescent="0.2">
      <c r="A113" s="19">
        <v>34</v>
      </c>
      <c r="B113" s="19" t="str">
        <f t="shared" si="2"/>
        <v>r</v>
      </c>
      <c r="C113" s="19">
        <f t="shared" si="1"/>
        <v>1407330</v>
      </c>
    </row>
    <row r="114" spans="1:3" x14ac:dyDescent="0.2">
      <c r="A114" s="19">
        <v>35</v>
      </c>
      <c r="B114" s="19" t="str">
        <f t="shared" si="2"/>
        <v>e</v>
      </c>
      <c r="C114" s="19">
        <f t="shared" si="1"/>
        <v>1246845</v>
      </c>
    </row>
    <row r="115" spans="1:3" x14ac:dyDescent="0.2">
      <c r="A115" s="19">
        <v>36</v>
      </c>
      <c r="B115" s="19" t="str">
        <f t="shared" si="2"/>
        <v>…</v>
      </c>
      <c r="C115" s="19">
        <f t="shared" si="1"/>
        <v>1641885</v>
      </c>
    </row>
    <row r="116" spans="1:3" x14ac:dyDescent="0.2">
      <c r="A116" s="19">
        <v>37</v>
      </c>
      <c r="B116" s="19" t="str">
        <f t="shared" si="2"/>
        <v/>
      </c>
      <c r="C116" s="19" t="str">
        <f t="shared" si="1"/>
        <v/>
      </c>
    </row>
    <row r="117" spans="1:3" x14ac:dyDescent="0.2">
      <c r="A117" s="19">
        <v>38</v>
      </c>
      <c r="B117" s="19" t="str">
        <f t="shared" si="2"/>
        <v/>
      </c>
      <c r="C117" s="19" t="str">
        <f t="shared" si="1"/>
        <v/>
      </c>
    </row>
    <row r="118" spans="1:3" x14ac:dyDescent="0.2">
      <c r="A118" s="19">
        <v>39</v>
      </c>
      <c r="B118" s="19" t="str">
        <f t="shared" si="2"/>
        <v/>
      </c>
      <c r="C118" s="19" t="str">
        <f t="shared" si="1"/>
        <v/>
      </c>
    </row>
    <row r="119" spans="1:3" x14ac:dyDescent="0.2">
      <c r="A119" s="19">
        <v>40</v>
      </c>
      <c r="B119" s="19" t="str">
        <f t="shared" si="2"/>
        <v/>
      </c>
      <c r="C119" s="19" t="str">
        <f t="shared" si="1"/>
        <v/>
      </c>
    </row>
    <row r="120" spans="1:3" x14ac:dyDescent="0.2">
      <c r="A120" s="19">
        <v>41</v>
      </c>
      <c r="B120" s="19" t="str">
        <f t="shared" si="2"/>
        <v/>
      </c>
      <c r="C120" s="19" t="str">
        <f t="shared" si="1"/>
        <v/>
      </c>
    </row>
    <row r="121" spans="1:3" x14ac:dyDescent="0.2">
      <c r="A121" s="19">
        <v>42</v>
      </c>
      <c r="B121" s="19" t="str">
        <f t="shared" si="2"/>
        <v/>
      </c>
      <c r="C121" s="19" t="str">
        <f t="shared" si="1"/>
        <v/>
      </c>
    </row>
    <row r="122" spans="1:3" x14ac:dyDescent="0.2">
      <c r="A122" s="19">
        <v>43</v>
      </c>
      <c r="B122" s="19" t="str">
        <f t="shared" si="2"/>
        <v/>
      </c>
      <c r="C122" s="19" t="str">
        <f t="shared" si="1"/>
        <v/>
      </c>
    </row>
    <row r="123" spans="1:3" x14ac:dyDescent="0.2">
      <c r="A123" s="19">
        <v>44</v>
      </c>
      <c r="B123" s="19" t="str">
        <f t="shared" si="2"/>
        <v/>
      </c>
      <c r="C123" s="19" t="str">
        <f t="shared" si="1"/>
        <v/>
      </c>
    </row>
    <row r="124" spans="1:3" x14ac:dyDescent="0.2">
      <c r="A124" s="19">
        <v>45</v>
      </c>
      <c r="B124" s="19" t="str">
        <f t="shared" si="2"/>
        <v/>
      </c>
      <c r="C124" s="19" t="str">
        <f t="shared" si="1"/>
        <v/>
      </c>
    </row>
    <row r="125" spans="1:3" x14ac:dyDescent="0.2">
      <c r="A125" s="19">
        <v>46</v>
      </c>
      <c r="B125" s="19" t="str">
        <f t="shared" si="2"/>
        <v/>
      </c>
      <c r="C125" s="19" t="str">
        <f t="shared" si="1"/>
        <v/>
      </c>
    </row>
    <row r="126" spans="1:3" x14ac:dyDescent="0.2">
      <c r="A126" s="19">
        <v>47</v>
      </c>
      <c r="B126" s="19" t="str">
        <f t="shared" si="2"/>
        <v/>
      </c>
      <c r="C126" s="19" t="str">
        <f t="shared" si="1"/>
        <v/>
      </c>
    </row>
    <row r="127" spans="1:3" x14ac:dyDescent="0.2">
      <c r="A127" s="19">
        <v>48</v>
      </c>
      <c r="B127" s="19" t="str">
        <f t="shared" si="2"/>
        <v/>
      </c>
      <c r="C127" s="19" t="str">
        <f t="shared" si="1"/>
        <v/>
      </c>
    </row>
    <row r="128" spans="1:3" x14ac:dyDescent="0.2">
      <c r="A128" s="19">
        <v>49</v>
      </c>
      <c r="B128" s="19" t="str">
        <f t="shared" si="2"/>
        <v/>
      </c>
      <c r="C128" s="19" t="str">
        <f t="shared" si="1"/>
        <v/>
      </c>
    </row>
    <row r="129" spans="1:3" x14ac:dyDescent="0.2">
      <c r="A129" s="19">
        <v>50</v>
      </c>
      <c r="B129" s="19" t="str">
        <f t="shared" si="2"/>
        <v/>
      </c>
      <c r="C129" s="19" t="str">
        <f t="shared" si="1"/>
        <v/>
      </c>
    </row>
    <row r="130" spans="1:3" x14ac:dyDescent="0.2">
      <c r="A130" s="19">
        <v>51</v>
      </c>
      <c r="B130" s="19" t="str">
        <f t="shared" si="2"/>
        <v/>
      </c>
      <c r="C130" s="19" t="str">
        <f t="shared" si="1"/>
        <v/>
      </c>
    </row>
    <row r="131" spans="1:3" x14ac:dyDescent="0.2">
      <c r="A131" s="19">
        <v>52</v>
      </c>
      <c r="B131" s="19" t="str">
        <f t="shared" si="2"/>
        <v/>
      </c>
      <c r="C131" s="19" t="str">
        <f t="shared" si="1"/>
        <v/>
      </c>
    </row>
    <row r="132" spans="1:3" x14ac:dyDescent="0.2">
      <c r="A132" s="19">
        <v>53</v>
      </c>
      <c r="B132" s="19" t="str">
        <f t="shared" si="2"/>
        <v/>
      </c>
      <c r="C132" s="19" t="str">
        <f t="shared" si="1"/>
        <v/>
      </c>
    </row>
    <row r="133" spans="1:3" x14ac:dyDescent="0.2">
      <c r="A133" s="19">
        <v>54</v>
      </c>
      <c r="B133" s="19" t="str">
        <f t="shared" si="2"/>
        <v/>
      </c>
      <c r="C133" s="19" t="str">
        <f t="shared" si="1"/>
        <v/>
      </c>
    </row>
    <row r="134" spans="1:3" x14ac:dyDescent="0.2">
      <c r="A134" s="19">
        <v>55</v>
      </c>
      <c r="B134" s="19" t="str">
        <f t="shared" si="2"/>
        <v/>
      </c>
      <c r="C134" s="19" t="str">
        <f t="shared" si="1"/>
        <v/>
      </c>
    </row>
    <row r="135" spans="1:3" x14ac:dyDescent="0.2">
      <c r="A135" s="19">
        <v>56</v>
      </c>
      <c r="B135" s="19" t="str">
        <f t="shared" si="2"/>
        <v/>
      </c>
      <c r="C135" s="19" t="str">
        <f t="shared" si="1"/>
        <v/>
      </c>
    </row>
    <row r="136" spans="1:3" x14ac:dyDescent="0.2">
      <c r="A136" s="19">
        <v>57</v>
      </c>
      <c r="B136" s="19" t="str">
        <f t="shared" si="2"/>
        <v/>
      </c>
      <c r="C136" s="19" t="str">
        <f t="shared" si="1"/>
        <v/>
      </c>
    </row>
    <row r="137" spans="1:3" x14ac:dyDescent="0.2">
      <c r="A137" s="19">
        <v>58</v>
      </c>
      <c r="B137" s="19" t="str">
        <f t="shared" si="2"/>
        <v/>
      </c>
      <c r="C137" s="19" t="str">
        <f t="shared" si="1"/>
        <v/>
      </c>
    </row>
    <row r="138" spans="1:3" x14ac:dyDescent="0.2">
      <c r="A138" s="19">
        <v>59</v>
      </c>
      <c r="B138" s="19" t="str">
        <f t="shared" si="2"/>
        <v/>
      </c>
      <c r="C138" s="19" t="str">
        <f t="shared" si="1"/>
        <v/>
      </c>
    </row>
    <row r="139" spans="1:3" x14ac:dyDescent="0.2">
      <c r="A139" s="19">
        <v>60</v>
      </c>
      <c r="B139" s="19" t="str">
        <f t="shared" si="2"/>
        <v/>
      </c>
      <c r="C139" s="19" t="str">
        <f t="shared" si="1"/>
        <v/>
      </c>
    </row>
    <row r="140" spans="1:3" x14ac:dyDescent="0.2">
      <c r="A140" s="19">
        <v>61</v>
      </c>
      <c r="B140" s="19" t="str">
        <f t="shared" si="2"/>
        <v/>
      </c>
      <c r="C140" s="19" t="str">
        <f t="shared" si="1"/>
        <v/>
      </c>
    </row>
    <row r="141" spans="1:3" x14ac:dyDescent="0.2">
      <c r="A141" s="19">
        <v>62</v>
      </c>
      <c r="B141" s="19" t="str">
        <f t="shared" si="2"/>
        <v/>
      </c>
      <c r="C141" s="19" t="str">
        <f t="shared" si="1"/>
        <v/>
      </c>
    </row>
    <row r="142" spans="1:3" x14ac:dyDescent="0.2">
      <c r="A142" s="19">
        <v>63</v>
      </c>
      <c r="B142" s="19" t="str">
        <f t="shared" si="2"/>
        <v/>
      </c>
      <c r="C142" s="19" t="str">
        <f t="shared" si="1"/>
        <v/>
      </c>
    </row>
    <row r="143" spans="1:3" x14ac:dyDescent="0.2">
      <c r="A143" s="19">
        <v>64</v>
      </c>
      <c r="B143" s="19" t="str">
        <f t="shared" si="2"/>
        <v/>
      </c>
      <c r="C143" s="19" t="str">
        <f t="shared" si="1"/>
        <v/>
      </c>
    </row>
    <row r="144" spans="1:3" x14ac:dyDescent="0.2">
      <c r="A144" s="19">
        <v>65</v>
      </c>
      <c r="B144" s="19" t="str">
        <f t="shared" ref="B144:B175" si="3">MID($B$73,A144,1)</f>
        <v/>
      </c>
      <c r="C144" s="19" t="str">
        <f t="shared" si="1"/>
        <v/>
      </c>
    </row>
    <row r="145" spans="1:3" x14ac:dyDescent="0.2">
      <c r="A145" s="19">
        <v>66</v>
      </c>
      <c r="B145" s="19" t="str">
        <f t="shared" si="3"/>
        <v/>
      </c>
      <c r="C145" s="19" t="str">
        <f t="shared" ref="C145:C179" si="4">IF(MID($B$73,A145,1)="","",CODE(MID($B$73,A145,1))*$B$78)</f>
        <v/>
      </c>
    </row>
    <row r="146" spans="1:3" x14ac:dyDescent="0.2">
      <c r="A146" s="19">
        <v>67</v>
      </c>
      <c r="B146" s="19" t="str">
        <f t="shared" si="3"/>
        <v/>
      </c>
      <c r="C146" s="19" t="str">
        <f t="shared" si="4"/>
        <v/>
      </c>
    </row>
    <row r="147" spans="1:3" x14ac:dyDescent="0.2">
      <c r="A147" s="19">
        <v>68</v>
      </c>
      <c r="B147" s="19" t="str">
        <f t="shared" si="3"/>
        <v/>
      </c>
      <c r="C147" s="19" t="str">
        <f t="shared" si="4"/>
        <v/>
      </c>
    </row>
    <row r="148" spans="1:3" x14ac:dyDescent="0.2">
      <c r="A148" s="19">
        <v>69</v>
      </c>
      <c r="B148" s="19" t="str">
        <f t="shared" si="3"/>
        <v/>
      </c>
      <c r="C148" s="19" t="str">
        <f t="shared" si="4"/>
        <v/>
      </c>
    </row>
    <row r="149" spans="1:3" x14ac:dyDescent="0.2">
      <c r="A149" s="19">
        <v>70</v>
      </c>
      <c r="B149" s="19" t="str">
        <f t="shared" si="3"/>
        <v/>
      </c>
      <c r="C149" s="19" t="str">
        <f t="shared" si="4"/>
        <v/>
      </c>
    </row>
    <row r="150" spans="1:3" x14ac:dyDescent="0.2">
      <c r="A150" s="19">
        <v>71</v>
      </c>
      <c r="B150" s="19" t="str">
        <f t="shared" si="3"/>
        <v/>
      </c>
      <c r="C150" s="19" t="str">
        <f t="shared" si="4"/>
        <v/>
      </c>
    </row>
    <row r="151" spans="1:3" x14ac:dyDescent="0.2">
      <c r="A151" s="19">
        <v>72</v>
      </c>
      <c r="B151" s="19" t="str">
        <f t="shared" si="3"/>
        <v/>
      </c>
      <c r="C151" s="19" t="str">
        <f t="shared" si="4"/>
        <v/>
      </c>
    </row>
    <row r="152" spans="1:3" x14ac:dyDescent="0.2">
      <c r="A152" s="19">
        <v>73</v>
      </c>
      <c r="B152" s="19" t="str">
        <f t="shared" si="3"/>
        <v/>
      </c>
      <c r="C152" s="19" t="str">
        <f t="shared" si="4"/>
        <v/>
      </c>
    </row>
    <row r="153" spans="1:3" x14ac:dyDescent="0.2">
      <c r="A153" s="19">
        <v>74</v>
      </c>
      <c r="B153" s="19" t="str">
        <f t="shared" si="3"/>
        <v/>
      </c>
      <c r="C153" s="19" t="str">
        <f t="shared" si="4"/>
        <v/>
      </c>
    </row>
    <row r="154" spans="1:3" x14ac:dyDescent="0.2">
      <c r="A154" s="19">
        <v>75</v>
      </c>
      <c r="B154" s="19" t="str">
        <f t="shared" si="3"/>
        <v/>
      </c>
      <c r="C154" s="19" t="str">
        <f t="shared" si="4"/>
        <v/>
      </c>
    </row>
    <row r="155" spans="1:3" x14ac:dyDescent="0.2">
      <c r="A155" s="19">
        <v>76</v>
      </c>
      <c r="B155" s="19" t="str">
        <f t="shared" si="3"/>
        <v/>
      </c>
      <c r="C155" s="19" t="str">
        <f t="shared" si="4"/>
        <v/>
      </c>
    </row>
    <row r="156" spans="1:3" x14ac:dyDescent="0.2">
      <c r="A156" s="19">
        <v>77</v>
      </c>
      <c r="B156" s="19" t="str">
        <f t="shared" si="3"/>
        <v/>
      </c>
      <c r="C156" s="19" t="str">
        <f t="shared" si="4"/>
        <v/>
      </c>
    </row>
    <row r="157" spans="1:3" x14ac:dyDescent="0.2">
      <c r="A157" s="19">
        <v>78</v>
      </c>
      <c r="B157" s="19" t="str">
        <f t="shared" si="3"/>
        <v/>
      </c>
      <c r="C157" s="19" t="str">
        <f t="shared" si="4"/>
        <v/>
      </c>
    </row>
    <row r="158" spans="1:3" x14ac:dyDescent="0.2">
      <c r="A158" s="19">
        <v>79</v>
      </c>
      <c r="B158" s="19" t="str">
        <f t="shared" si="3"/>
        <v/>
      </c>
      <c r="C158" s="19" t="str">
        <f t="shared" si="4"/>
        <v/>
      </c>
    </row>
    <row r="159" spans="1:3" x14ac:dyDescent="0.2">
      <c r="A159" s="19">
        <v>80</v>
      </c>
      <c r="B159" s="19" t="str">
        <f t="shared" si="3"/>
        <v/>
      </c>
      <c r="C159" s="19" t="str">
        <f t="shared" si="4"/>
        <v/>
      </c>
    </row>
    <row r="160" spans="1:3" x14ac:dyDescent="0.2">
      <c r="A160" s="19">
        <v>81</v>
      </c>
      <c r="B160" s="19" t="str">
        <f t="shared" si="3"/>
        <v/>
      </c>
      <c r="C160" s="19" t="str">
        <f t="shared" si="4"/>
        <v/>
      </c>
    </row>
    <row r="161" spans="1:3" x14ac:dyDescent="0.2">
      <c r="A161" s="19">
        <v>82</v>
      </c>
      <c r="B161" s="19" t="str">
        <f t="shared" si="3"/>
        <v/>
      </c>
      <c r="C161" s="19" t="str">
        <f t="shared" si="4"/>
        <v/>
      </c>
    </row>
    <row r="162" spans="1:3" x14ac:dyDescent="0.2">
      <c r="A162" s="19">
        <v>83</v>
      </c>
      <c r="B162" s="19" t="str">
        <f t="shared" si="3"/>
        <v/>
      </c>
      <c r="C162" s="19" t="str">
        <f t="shared" si="4"/>
        <v/>
      </c>
    </row>
    <row r="163" spans="1:3" x14ac:dyDescent="0.2">
      <c r="A163" s="19">
        <v>84</v>
      </c>
      <c r="B163" s="19" t="str">
        <f t="shared" si="3"/>
        <v/>
      </c>
      <c r="C163" s="19" t="str">
        <f t="shared" si="4"/>
        <v/>
      </c>
    </row>
    <row r="164" spans="1:3" x14ac:dyDescent="0.2">
      <c r="A164" s="19">
        <v>85</v>
      </c>
      <c r="B164" s="19" t="str">
        <f t="shared" si="3"/>
        <v/>
      </c>
      <c r="C164" s="19" t="str">
        <f t="shared" si="4"/>
        <v/>
      </c>
    </row>
    <row r="165" spans="1:3" x14ac:dyDescent="0.2">
      <c r="A165" s="19">
        <v>86</v>
      </c>
      <c r="B165" s="19" t="str">
        <f t="shared" si="3"/>
        <v/>
      </c>
      <c r="C165" s="19" t="str">
        <f t="shared" si="4"/>
        <v/>
      </c>
    </row>
    <row r="166" spans="1:3" x14ac:dyDescent="0.2">
      <c r="A166" s="19">
        <v>87</v>
      </c>
      <c r="B166" s="19" t="str">
        <f t="shared" si="3"/>
        <v/>
      </c>
      <c r="C166" s="19" t="str">
        <f t="shared" si="4"/>
        <v/>
      </c>
    </row>
    <row r="167" spans="1:3" x14ac:dyDescent="0.2">
      <c r="A167" s="19">
        <v>88</v>
      </c>
      <c r="B167" s="19" t="str">
        <f t="shared" si="3"/>
        <v/>
      </c>
      <c r="C167" s="19" t="str">
        <f t="shared" si="4"/>
        <v/>
      </c>
    </row>
    <row r="168" spans="1:3" x14ac:dyDescent="0.2">
      <c r="A168" s="19">
        <v>89</v>
      </c>
      <c r="B168" s="19" t="str">
        <f t="shared" si="3"/>
        <v/>
      </c>
      <c r="C168" s="19" t="str">
        <f t="shared" si="4"/>
        <v/>
      </c>
    </row>
    <row r="169" spans="1:3" x14ac:dyDescent="0.2">
      <c r="A169" s="19">
        <v>90</v>
      </c>
      <c r="B169" s="19" t="str">
        <f t="shared" si="3"/>
        <v/>
      </c>
      <c r="C169" s="19" t="str">
        <f t="shared" si="4"/>
        <v/>
      </c>
    </row>
    <row r="170" spans="1:3" x14ac:dyDescent="0.2">
      <c r="A170" s="19">
        <v>91</v>
      </c>
      <c r="B170" s="19" t="str">
        <f t="shared" si="3"/>
        <v/>
      </c>
      <c r="C170" s="19" t="str">
        <f t="shared" si="4"/>
        <v/>
      </c>
    </row>
    <row r="171" spans="1:3" x14ac:dyDescent="0.2">
      <c r="A171" s="19">
        <v>92</v>
      </c>
      <c r="B171" s="19" t="str">
        <f t="shared" si="3"/>
        <v/>
      </c>
      <c r="C171" s="19" t="str">
        <f t="shared" si="4"/>
        <v/>
      </c>
    </row>
    <row r="172" spans="1:3" x14ac:dyDescent="0.2">
      <c r="A172" s="19">
        <v>93</v>
      </c>
      <c r="B172" s="19" t="str">
        <f t="shared" si="3"/>
        <v/>
      </c>
      <c r="C172" s="19" t="str">
        <f t="shared" si="4"/>
        <v/>
      </c>
    </row>
    <row r="173" spans="1:3" x14ac:dyDescent="0.2">
      <c r="A173" s="19">
        <v>94</v>
      </c>
      <c r="B173" s="19" t="str">
        <f t="shared" si="3"/>
        <v/>
      </c>
      <c r="C173" s="19" t="str">
        <f t="shared" si="4"/>
        <v/>
      </c>
    </row>
    <row r="174" spans="1:3" x14ac:dyDescent="0.2">
      <c r="A174" s="19">
        <v>95</v>
      </c>
      <c r="B174" s="19" t="str">
        <f t="shared" si="3"/>
        <v/>
      </c>
      <c r="C174" s="19" t="str">
        <f t="shared" si="4"/>
        <v/>
      </c>
    </row>
    <row r="175" spans="1:3" x14ac:dyDescent="0.2">
      <c r="A175" s="19">
        <v>96</v>
      </c>
      <c r="B175" s="19" t="str">
        <f t="shared" si="3"/>
        <v/>
      </c>
      <c r="C175" s="19" t="str">
        <f t="shared" si="4"/>
        <v/>
      </c>
    </row>
    <row r="176" spans="1:3" x14ac:dyDescent="0.2">
      <c r="A176" s="19">
        <v>97</v>
      </c>
      <c r="B176" s="19" t="str">
        <f>MID($B$73,A176,1)</f>
        <v/>
      </c>
      <c r="C176" s="19" t="str">
        <f t="shared" si="4"/>
        <v/>
      </c>
    </row>
    <row r="177" spans="1:3" x14ac:dyDescent="0.2">
      <c r="A177" s="19">
        <v>98</v>
      </c>
      <c r="B177" s="19" t="str">
        <f>MID($B$73,A177,1)</f>
        <v/>
      </c>
      <c r="C177" s="19" t="str">
        <f t="shared" si="4"/>
        <v/>
      </c>
    </row>
    <row r="178" spans="1:3" x14ac:dyDescent="0.2">
      <c r="A178" s="19">
        <v>99</v>
      </c>
      <c r="B178" s="19" t="str">
        <f>MID($B$73,A178,1)</f>
        <v/>
      </c>
      <c r="C178" s="19" t="str">
        <f t="shared" si="4"/>
        <v/>
      </c>
    </row>
    <row r="179" spans="1:3" x14ac:dyDescent="0.2">
      <c r="A179" s="19">
        <v>100</v>
      </c>
      <c r="B179" s="19" t="str">
        <f>MID($B$73,A179,1)</f>
        <v/>
      </c>
      <c r="C179" s="19" t="str">
        <f t="shared" si="4"/>
        <v/>
      </c>
    </row>
    <row r="180" spans="1:3" x14ac:dyDescent="0.2">
      <c r="B180" s="19"/>
    </row>
    <row r="181" spans="1:3" x14ac:dyDescent="0.2">
      <c r="B181" s="19"/>
    </row>
  </sheetData>
  <sheetProtection password="D36E" sheet="1" objects="1" scenarios="1" selectLockedCells="1" selectUnlockedCells="1"/>
  <pageMargins left="0.7" right="0.7" top="0.75" bottom="0.75" header="0.3" footer="0.3"/>
  <pageSetup paperSize="9"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 Dashboard Page</vt:lpstr>
      <vt:lpstr>Dashboard Configuration Page</vt:lpstr>
      <vt:lpstr>Dashboard Calculations - Locked</vt:lpstr>
      <vt:lpstr>'Dashboard Configuration Page'!Print_Area</vt:lpstr>
      <vt:lpstr>'Example Dashboard Page'!Print_Area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Admin</cp:lastModifiedBy>
  <cp:lastPrinted>2011-07-15T07:40:43Z</cp:lastPrinted>
  <dcterms:created xsi:type="dcterms:W3CDTF">2011-03-10T14:12:57Z</dcterms:created>
  <dcterms:modified xsi:type="dcterms:W3CDTF">2015-02-27T23:58:46Z</dcterms:modified>
</cp:coreProperties>
</file>